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nton Computers Data Recovery\Index2\TestIndexes\Test28\"/>
    </mc:Choice>
  </mc:AlternateContent>
  <xr:revisionPtr revIDLastSave="0" documentId="13_ncr:1_{BACE0D70-0CD3-4839-809B-6E3831220574}" xr6:coauthVersionLast="47" xr6:coauthVersionMax="47" xr10:uidLastSave="{00000000-0000-0000-0000-000000000000}"/>
  <bookViews>
    <workbookView xWindow="1170" yWindow="1170" windowWidth="19935" windowHeight="10095" xr2:uid="{BF86ACE7-D74A-4BBE-90BD-158BF7D8802A}"/>
  </bookViews>
  <sheets>
    <sheet name="ScrubShrubMngmtUnit" sheetId="1" r:id="rId1"/>
    <sheet name="UnitMoistureIndexes" sheetId="2" r:id="rId2"/>
    <sheet name="UnitWeedIndex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2" i="3"/>
  <c r="O12" i="3"/>
  <c r="M12" i="3"/>
  <c r="F12" i="3"/>
  <c r="K12" i="3"/>
  <c r="J12" i="3"/>
  <c r="I12" i="3"/>
  <c r="C13" i="2"/>
  <c r="R12" i="3"/>
  <c r="P12" i="3"/>
  <c r="N12" i="3"/>
  <c r="L12" i="3"/>
  <c r="H12" i="3"/>
  <c r="G12" i="3"/>
  <c r="AJ7" i="3"/>
  <c r="AJ6" i="3"/>
  <c r="AJ5" i="3"/>
  <c r="AI7" i="3"/>
  <c r="AI6" i="3"/>
  <c r="AI5" i="3"/>
  <c r="AH7" i="3"/>
  <c r="AH6" i="3"/>
  <c r="AH5" i="3"/>
  <c r="AG7" i="3"/>
  <c r="AG6" i="3"/>
  <c r="AG5" i="3"/>
  <c r="AF7" i="3"/>
  <c r="AF6" i="3"/>
  <c r="AF5" i="3"/>
  <c r="AE7" i="3"/>
  <c r="AE6" i="3"/>
  <c r="AE5" i="3"/>
  <c r="AD7" i="3"/>
  <c r="AD6" i="3"/>
  <c r="AD5" i="3"/>
  <c r="AC7" i="3"/>
  <c r="AC6" i="3"/>
  <c r="AC5" i="3"/>
  <c r="AB7" i="3"/>
  <c r="AB6" i="3"/>
  <c r="AB5" i="3"/>
  <c r="AA7" i="3"/>
  <c r="AA6" i="3"/>
  <c r="AA5" i="3"/>
  <c r="Z7" i="3"/>
  <c r="Z6" i="3"/>
  <c r="Z5" i="3"/>
  <c r="Y7" i="3"/>
  <c r="Y6" i="3"/>
  <c r="Y5" i="3"/>
  <c r="X7" i="3"/>
  <c r="X6" i="3"/>
  <c r="X5" i="3"/>
  <c r="W7" i="3"/>
  <c r="W6" i="3"/>
  <c r="W5" i="3"/>
  <c r="V7" i="3"/>
  <c r="V6" i="3"/>
  <c r="V5" i="3"/>
  <c r="V8" i="3" s="1"/>
  <c r="U7" i="3"/>
  <c r="U6" i="3"/>
  <c r="U5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W8" i="3"/>
  <c r="U4" i="3"/>
  <c r="R8" i="3"/>
  <c r="R9" i="3" s="1"/>
  <c r="Q8" i="3"/>
  <c r="Q9" i="3" s="1"/>
  <c r="P8" i="3"/>
  <c r="P9" i="3" s="1"/>
  <c r="O8" i="3"/>
  <c r="O9" i="3" s="1"/>
  <c r="N8" i="3"/>
  <c r="N9" i="3" s="1"/>
  <c r="M8" i="3"/>
  <c r="M9" i="3" s="1"/>
  <c r="L8" i="3"/>
  <c r="L9" i="3" s="1"/>
  <c r="K8" i="3"/>
  <c r="K9" i="3" s="1"/>
  <c r="J8" i="3"/>
  <c r="J9" i="3" s="1"/>
  <c r="I8" i="3"/>
  <c r="I9" i="3" s="1"/>
  <c r="H8" i="3"/>
  <c r="H9" i="3" s="1"/>
  <c r="G8" i="3"/>
  <c r="G9" i="3" s="1"/>
  <c r="F8" i="3"/>
  <c r="F9" i="3" s="1"/>
  <c r="E8" i="3"/>
  <c r="E9" i="3" s="1"/>
  <c r="D8" i="3"/>
  <c r="D9" i="3" s="1"/>
  <c r="C8" i="3"/>
  <c r="C10" i="3" s="1"/>
  <c r="U8" i="3"/>
  <c r="Q13" i="2"/>
  <c r="O13" i="2"/>
  <c r="M13" i="2"/>
  <c r="K13" i="2"/>
  <c r="J13" i="2"/>
  <c r="I13" i="2"/>
  <c r="E13" i="2"/>
  <c r="D13" i="2"/>
  <c r="C12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J7" i="2"/>
  <c r="AJ6" i="2"/>
  <c r="AJ5" i="2"/>
  <c r="AJ4" i="2"/>
  <c r="AI7" i="2"/>
  <c r="AI6" i="2"/>
  <c r="AI5" i="2"/>
  <c r="AI4" i="2"/>
  <c r="AH7" i="2"/>
  <c r="AH6" i="2"/>
  <c r="AH5" i="2"/>
  <c r="AH4" i="2"/>
  <c r="AG7" i="2"/>
  <c r="AG6" i="2"/>
  <c r="AG5" i="2"/>
  <c r="AG4" i="2"/>
  <c r="AF7" i="2"/>
  <c r="AF6" i="2"/>
  <c r="AF5" i="2"/>
  <c r="AF4" i="2"/>
  <c r="AE7" i="2"/>
  <c r="AE6" i="2"/>
  <c r="AE5" i="2"/>
  <c r="AE4" i="2"/>
  <c r="AD7" i="2"/>
  <c r="AD6" i="2"/>
  <c r="AD5" i="2"/>
  <c r="AD4" i="2"/>
  <c r="AC7" i="2"/>
  <c r="AC6" i="2"/>
  <c r="AC5" i="2"/>
  <c r="AC4" i="2"/>
  <c r="AB7" i="2"/>
  <c r="AB6" i="2"/>
  <c r="AB5" i="2"/>
  <c r="AB4" i="2"/>
  <c r="AA7" i="2"/>
  <c r="AA6" i="2"/>
  <c r="AA5" i="2"/>
  <c r="AA4" i="2"/>
  <c r="Z7" i="2"/>
  <c r="Z6" i="2"/>
  <c r="Z5" i="2"/>
  <c r="Z4" i="2"/>
  <c r="Y7" i="2"/>
  <c r="Y6" i="2"/>
  <c r="Y5" i="2"/>
  <c r="Y4" i="2"/>
  <c r="X7" i="2"/>
  <c r="X6" i="2"/>
  <c r="X5" i="2"/>
  <c r="X4" i="2"/>
  <c r="V7" i="2"/>
  <c r="V6" i="2"/>
  <c r="V5" i="2"/>
  <c r="V4" i="2"/>
  <c r="W4" i="2"/>
  <c r="W7" i="2"/>
  <c r="W6" i="2"/>
  <c r="W5" i="2"/>
  <c r="U7" i="2"/>
  <c r="U6" i="2"/>
  <c r="U5" i="2"/>
  <c r="U4" i="2"/>
  <c r="R23" i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R8" i="2"/>
  <c r="R9" i="2" s="1"/>
  <c r="Q8" i="2"/>
  <c r="Q9" i="2" s="1"/>
  <c r="P8" i="2"/>
  <c r="P9" i="2" s="1"/>
  <c r="O8" i="2"/>
  <c r="O9" i="2" s="1"/>
  <c r="N8" i="2"/>
  <c r="N9" i="2" s="1"/>
  <c r="M8" i="2"/>
  <c r="M9" i="2" s="1"/>
  <c r="L8" i="2"/>
  <c r="L9" i="2" s="1"/>
  <c r="K8" i="2"/>
  <c r="K9" i="2" s="1"/>
  <c r="J8" i="2"/>
  <c r="J9" i="2" s="1"/>
  <c r="I8" i="2"/>
  <c r="I9" i="2" s="1"/>
  <c r="H8" i="2"/>
  <c r="H9" i="2" s="1"/>
  <c r="G8" i="2"/>
  <c r="G9" i="2" s="1"/>
  <c r="F8" i="2"/>
  <c r="F9" i="2" s="1"/>
  <c r="E8" i="2"/>
  <c r="E9" i="2" s="1"/>
  <c r="D8" i="2"/>
  <c r="D9" i="2" s="1"/>
  <c r="C8" i="2"/>
  <c r="X8" i="3" l="1"/>
  <c r="Y8" i="3"/>
  <c r="Z8" i="3"/>
  <c r="C9" i="3"/>
  <c r="C11" i="3" s="1"/>
  <c r="Y8" i="2"/>
  <c r="G13" i="2" s="1"/>
  <c r="G28" i="1" s="1"/>
  <c r="AC8" i="2"/>
  <c r="K28" i="1" s="1"/>
  <c r="V8" i="2"/>
  <c r="AG8" i="2"/>
  <c r="O28" i="1" s="1"/>
  <c r="AB8" i="2"/>
  <c r="AF8" i="2"/>
  <c r="N13" i="2" s="1"/>
  <c r="N28" i="1" s="1"/>
  <c r="AJ8" i="2"/>
  <c r="R13" i="2" s="1"/>
  <c r="R28" i="1" s="1"/>
  <c r="U8" i="2"/>
  <c r="W8" i="2"/>
  <c r="E28" i="1" s="1"/>
  <c r="AA8" i="2"/>
  <c r="AE8" i="2"/>
  <c r="M28" i="1" s="1"/>
  <c r="AI8" i="2"/>
  <c r="Q28" i="1" s="1"/>
  <c r="Z8" i="2"/>
  <c r="H13" i="2" s="1"/>
  <c r="H28" i="1" s="1"/>
  <c r="AD8" i="2"/>
  <c r="L13" i="2" s="1"/>
  <c r="L28" i="1" s="1"/>
  <c r="AH8" i="2"/>
  <c r="P13" i="2" s="1"/>
  <c r="P28" i="1" s="1"/>
  <c r="C25" i="1"/>
  <c r="X8" i="2"/>
  <c r="F13" i="2" s="1"/>
  <c r="F28" i="1" s="1"/>
  <c r="C10" i="2"/>
  <c r="C24" i="1"/>
  <c r="C26" i="1" s="1"/>
  <c r="C9" i="2"/>
  <c r="C11" i="2" s="1"/>
  <c r="C11" i="1"/>
  <c r="C13" i="1" s="1"/>
  <c r="AB8" i="3" l="1"/>
  <c r="AA8" i="3"/>
  <c r="I28" i="1"/>
  <c r="J28" i="1"/>
  <c r="C28" i="1"/>
  <c r="D28" i="1"/>
  <c r="AC8" i="3" l="1"/>
  <c r="AD8" i="3"/>
  <c r="AF8" i="3" l="1"/>
  <c r="AE8" i="3"/>
  <c r="AI8" i="3" l="1"/>
  <c r="AG8" i="3"/>
  <c r="AJ8" i="3"/>
  <c r="AH8" i="3"/>
  <c r="D12" i="3"/>
  <c r="E12" i="3"/>
  <c r="C12" i="3"/>
</calcChain>
</file>

<file path=xl/sharedStrings.xml><?xml version="1.0" encoding="utf-8"?>
<sst xmlns="http://schemas.openxmlformats.org/spreadsheetml/2006/main" count="135" uniqueCount="63">
  <si>
    <t>Common</t>
  </si>
  <si>
    <t>Latin</t>
  </si>
  <si>
    <t>Sample Plots</t>
  </si>
  <si>
    <t>Nativity</t>
  </si>
  <si>
    <t>N</t>
  </si>
  <si>
    <t>NN</t>
  </si>
  <si>
    <t>NNI</t>
  </si>
  <si>
    <t>Douglas spirea</t>
  </si>
  <si>
    <t>Spirea douglassii</t>
  </si>
  <si>
    <t>Oregon ash</t>
  </si>
  <si>
    <t>Fraxinus latifolia</t>
  </si>
  <si>
    <t>Shrub</t>
  </si>
  <si>
    <t>Moisture Index</t>
  </si>
  <si>
    <t>Pacific willow</t>
  </si>
  <si>
    <t>Salix lucida var lasiandra</t>
  </si>
  <si>
    <t>Red osier dogwood</t>
  </si>
  <si>
    <t>Cornus sericea</t>
  </si>
  <si>
    <t>Scouler's willow</t>
  </si>
  <si>
    <t>Salix scouleriana</t>
  </si>
  <si>
    <t>Mean Stems per Sample Plot</t>
  </si>
  <si>
    <t>Acres per Sample Plot</t>
  </si>
  <si>
    <t>Estimated Stems per Acre</t>
  </si>
  <si>
    <t>Weed Index</t>
  </si>
  <si>
    <t>Statistics</t>
  </si>
  <si>
    <t>Herbaceous</t>
  </si>
  <si>
    <t>Spike bentgrass</t>
  </si>
  <si>
    <t>Columbia stickseed</t>
  </si>
  <si>
    <t>Coreopsis tinctoria</t>
  </si>
  <si>
    <t>Total Percent Cover</t>
  </si>
  <si>
    <t>Total Number of Stems</t>
  </si>
  <si>
    <t>Estimated Percent Bare Ground</t>
  </si>
  <si>
    <t xml:space="preserve">Estimated Mean Percent Bare Ground </t>
  </si>
  <si>
    <t>Estimated Mean Percent Cover</t>
  </si>
  <si>
    <t>Agrostis exarata</t>
  </si>
  <si>
    <t>MI</t>
  </si>
  <si>
    <t>WI</t>
  </si>
  <si>
    <t>Weight</t>
  </si>
  <si>
    <t xml:space="preserve">Linnton Mill Mitigation Bank </t>
  </si>
  <si>
    <t>No spatial coordinate data found - Require Lat/Long and bearing by each transect before a verification field visit can yield a meaningful vegetation performance evaluation.</t>
  </si>
  <si>
    <t>Vegetation Performance Data - Scrub-shrub Zone</t>
  </si>
  <si>
    <t>Scrub-shrub</t>
  </si>
  <si>
    <t>Water purslane</t>
  </si>
  <si>
    <t>Lythrum portula</t>
  </si>
  <si>
    <t>Creeping spikerush</t>
  </si>
  <si>
    <t>Eleocharis palustris</t>
  </si>
  <si>
    <t>Shrubs - Stem Counts</t>
  </si>
  <si>
    <r>
      <t>Plot Size -3-meter radius = 9.84252-ft. = 304.34242-ft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(0.00698-acres)</t>
    </r>
  </si>
  <si>
    <t>Source: Linton Mill Mitigation Bank 2020 Year 1 Monitoring Report - Pages 33.</t>
  </si>
  <si>
    <t>It is difficult to know if large areas of bareground  are because of extended periods of inundation or a vegetation management issue without having the Lat/Long and bearing by each transect.</t>
  </si>
  <si>
    <t>1 to 3</t>
  </si>
  <si>
    <t>3 to 4</t>
  </si>
  <si>
    <t>4 to 5</t>
  </si>
  <si>
    <t>L</t>
  </si>
  <si>
    <t>M</t>
  </si>
  <si>
    <t>H</t>
  </si>
  <si>
    <t>Wet</t>
  </si>
  <si>
    <t>Dry</t>
  </si>
  <si>
    <t>Mod Dry</t>
  </si>
  <si>
    <t>It is difficult to know if bareground is because of extended periods of inundation, extensive shading, or a vegetation management issue without having the Lat/Long and bearing by each transect.</t>
  </si>
  <si>
    <t>Stem Density</t>
  </si>
  <si>
    <t>&gt; 1600 / acre</t>
  </si>
  <si>
    <t>1200 to 1600 / acre</t>
  </si>
  <si>
    <t>&lt; 1200 /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</si>
</sst>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4" xfId="0" applyBorder="1"/>
    <xf numFmtId="0" fontId="2" fillId="0" borderId="2" xfId="0" applyFont="1" applyBorder="1"/>
    <xf numFmtId="0" fontId="3" fillId="2" borderId="2" xfId="0" applyFont="1" applyFill="1" applyBorder="1"/>
    <xf numFmtId="0" fontId="0" fillId="2" borderId="3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0" fillId="2" borderId="10" xfId="0" applyFill="1" applyBorder="1"/>
    <xf numFmtId="0" fontId="3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2" borderId="10" xfId="0" applyFont="1" applyFill="1" applyBorder="1"/>
    <xf numFmtId="0" fontId="3" fillId="2" borderId="10" xfId="0" applyFont="1" applyFill="1" applyBorder="1"/>
    <xf numFmtId="0" fontId="2" fillId="2" borderId="7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ont="1" applyBorder="1"/>
    <xf numFmtId="0" fontId="5" fillId="0" borderId="11" xfId="0" applyFont="1" applyFill="1" applyBorder="1"/>
    <xf numFmtId="0" fontId="0" fillId="3" borderId="8" xfId="0" applyFill="1" applyBorder="1"/>
    <xf numFmtId="0" fontId="0" fillId="0" borderId="21" xfId="0" applyFont="1" applyBorder="1"/>
    <xf numFmtId="0" fontId="4" fillId="0" borderId="22" xfId="0" applyFont="1" applyBorder="1"/>
    <xf numFmtId="0" fontId="2" fillId="0" borderId="22" xfId="0" applyFont="1" applyBorder="1"/>
    <xf numFmtId="0" fontId="2" fillId="0" borderId="13" xfId="0" applyFont="1" applyBorder="1"/>
    <xf numFmtId="0" fontId="2" fillId="0" borderId="16" xfId="0" applyFont="1" applyBorder="1"/>
    <xf numFmtId="0" fontId="0" fillId="2" borderId="27" xfId="0" applyFill="1" applyBorder="1"/>
    <xf numFmtId="0" fontId="0" fillId="2" borderId="28" xfId="0" applyFill="1" applyBorder="1"/>
    <xf numFmtId="0" fontId="3" fillId="2" borderId="28" xfId="0" applyFont="1" applyFill="1" applyBorder="1" applyAlignment="1">
      <alignment horizontal="center"/>
    </xf>
    <xf numFmtId="0" fontId="0" fillId="2" borderId="29" xfId="0" applyFill="1" applyBorder="1"/>
    <xf numFmtId="0" fontId="3" fillId="2" borderId="30" xfId="0" applyFont="1" applyFill="1" applyBorder="1" applyAlignment="1">
      <alignment horizontal="center"/>
    </xf>
    <xf numFmtId="0" fontId="2" fillId="0" borderId="19" xfId="0" applyFont="1" applyBorder="1"/>
    <xf numFmtId="0" fontId="2" fillId="0" borderId="4" xfId="0" applyFont="1" applyBorder="1"/>
    <xf numFmtId="0" fontId="0" fillId="2" borderId="3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Border="1"/>
    <xf numFmtId="0" fontId="0" fillId="3" borderId="1" xfId="0" applyFill="1" applyBorder="1" applyAlignment="1">
      <alignment horizontal="center"/>
    </xf>
    <xf numFmtId="0" fontId="0" fillId="0" borderId="14" xfId="0" applyFont="1" applyBorder="1"/>
    <xf numFmtId="2" fontId="2" fillId="0" borderId="22" xfId="0" applyNumberFormat="1" applyFont="1" applyBorder="1"/>
    <xf numFmtId="0" fontId="0" fillId="3" borderId="4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3" fillId="2" borderId="3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" fontId="2" fillId="0" borderId="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35" xfId="0" applyFont="1" applyFill="1" applyBorder="1"/>
    <xf numFmtId="0" fontId="2" fillId="2" borderId="25" xfId="0" applyFont="1" applyFill="1" applyBorder="1"/>
    <xf numFmtId="0" fontId="0" fillId="2" borderId="38" xfId="0" applyFill="1" applyBorder="1"/>
    <xf numFmtId="0" fontId="4" fillId="0" borderId="21" xfId="0" applyFont="1" applyBorder="1"/>
    <xf numFmtId="0" fontId="4" fillId="0" borderId="23" xfId="0" applyFont="1" applyBorder="1"/>
    <xf numFmtId="0" fontId="2" fillId="0" borderId="7" xfId="0" applyFont="1" applyFill="1" applyBorder="1" applyAlignment="1">
      <alignment horizontal="left"/>
    </xf>
    <xf numFmtId="0" fontId="3" fillId="3" borderId="24" xfId="0" applyFont="1" applyFill="1" applyBorder="1"/>
    <xf numFmtId="0" fontId="2" fillId="3" borderId="39" xfId="0" applyFont="1" applyFill="1" applyBorder="1"/>
    <xf numFmtId="0" fontId="0" fillId="3" borderId="13" xfId="0" applyFill="1" applyBorder="1" applyAlignment="1">
      <alignment horizontal="center"/>
    </xf>
    <xf numFmtId="0" fontId="3" fillId="3" borderId="32" xfId="0" applyFont="1" applyFill="1" applyBorder="1"/>
    <xf numFmtId="0" fontId="2" fillId="3" borderId="26" xfId="0" applyFont="1" applyFill="1" applyBorder="1"/>
    <xf numFmtId="0" fontId="2" fillId="3" borderId="16" xfId="0" applyFont="1" applyFill="1" applyBorder="1"/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40" xfId="0" applyBorder="1"/>
    <xf numFmtId="0" fontId="2" fillId="2" borderId="2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2" fontId="2" fillId="0" borderId="20" xfId="0" applyNumberFormat="1" applyFont="1" applyBorder="1"/>
    <xf numFmtId="2" fontId="2" fillId="0" borderId="16" xfId="0" applyNumberFormat="1" applyFont="1" applyBorder="1"/>
    <xf numFmtId="0" fontId="2" fillId="2" borderId="6" xfId="0" applyFont="1" applyFill="1" applyBorder="1"/>
    <xf numFmtId="0" fontId="2" fillId="0" borderId="0" xfId="0" applyFont="1" applyFill="1" applyBorder="1"/>
    <xf numFmtId="2" fontId="2" fillId="4" borderId="4" xfId="0" applyNumberFormat="1" applyFont="1" applyFill="1" applyBorder="1"/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25" xfId="0" applyBorder="1"/>
    <xf numFmtId="0" fontId="0" fillId="0" borderId="42" xfId="0" applyBorder="1"/>
    <xf numFmtId="16" fontId="2" fillId="7" borderId="22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0" borderId="41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" fontId="2" fillId="7" borderId="2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/>
    <xf numFmtId="0" fontId="2" fillId="8" borderId="36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3586-6D6A-4C2D-AD42-554B4314110B}">
  <dimension ref="A1:Z45"/>
  <sheetViews>
    <sheetView tabSelected="1" topLeftCell="A13" zoomScaleNormal="100" workbookViewId="0">
      <pane xSplit="1" topLeftCell="B1" activePane="topRight" state="frozen"/>
      <selection pane="topRight" activeCell="D43" sqref="D43"/>
    </sheetView>
  </sheetViews>
  <sheetFormatPr defaultRowHeight="15" x14ac:dyDescent="0.25"/>
  <cols>
    <col min="1" max="1" width="34.140625" customWidth="1"/>
    <col min="2" max="2" width="35.28515625" customWidth="1"/>
    <col min="3" max="3" width="13.5703125" customWidth="1"/>
    <col min="8" max="9" width="9.42578125" customWidth="1"/>
  </cols>
  <sheetData>
    <row r="1" spans="1:26" ht="19.5" x14ac:dyDescent="0.3">
      <c r="A1" s="8" t="s">
        <v>37</v>
      </c>
      <c r="B1" s="95" t="s">
        <v>39</v>
      </c>
      <c r="C1" s="9"/>
      <c r="D1" s="9"/>
      <c r="E1" s="9"/>
      <c r="F1" s="9"/>
      <c r="G1" s="9"/>
      <c r="H1" s="9"/>
      <c r="I1" s="9"/>
      <c r="J1" s="6" t="s">
        <v>45</v>
      </c>
      <c r="K1" s="5"/>
      <c r="L1" s="5"/>
      <c r="M1" s="5"/>
      <c r="N1" s="15" t="s">
        <v>46</v>
      </c>
      <c r="O1" s="15"/>
      <c r="P1" s="15"/>
      <c r="Q1" s="15"/>
      <c r="R1" s="15"/>
      <c r="S1" s="10" t="s">
        <v>3</v>
      </c>
      <c r="T1" s="9"/>
      <c r="U1" s="9"/>
      <c r="V1" s="6" t="s">
        <v>12</v>
      </c>
      <c r="W1" s="5"/>
      <c r="X1" s="5"/>
      <c r="Y1" s="5"/>
      <c r="Z1" s="7"/>
    </row>
    <row r="2" spans="1:26" ht="18.75" x14ac:dyDescent="0.3">
      <c r="A2" s="4" t="s">
        <v>40</v>
      </c>
      <c r="B2" s="7"/>
      <c r="C2" s="16"/>
      <c r="D2" s="5"/>
      <c r="E2" s="5"/>
      <c r="F2" s="5"/>
      <c r="G2" s="5"/>
      <c r="H2" s="5"/>
      <c r="I2" s="5"/>
      <c r="J2" s="22"/>
      <c r="K2" s="17"/>
      <c r="L2" s="23" t="s">
        <v>2</v>
      </c>
      <c r="M2" s="17"/>
      <c r="N2" s="17"/>
      <c r="O2" s="17"/>
      <c r="P2" s="17"/>
      <c r="Q2" s="17"/>
      <c r="R2" s="17"/>
      <c r="S2" s="18" t="s">
        <v>4</v>
      </c>
      <c r="T2" s="18" t="s">
        <v>5</v>
      </c>
      <c r="U2" s="18" t="s">
        <v>6</v>
      </c>
      <c r="V2" s="25">
        <v>1</v>
      </c>
      <c r="W2" s="25">
        <v>2</v>
      </c>
      <c r="X2" s="25">
        <v>3</v>
      </c>
      <c r="Y2" s="25">
        <v>4</v>
      </c>
      <c r="Z2" s="26">
        <v>5</v>
      </c>
    </row>
    <row r="3" spans="1:26" ht="15.75" x14ac:dyDescent="0.25">
      <c r="A3" s="11" t="s">
        <v>0</v>
      </c>
      <c r="B3" s="11" t="s">
        <v>1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9"/>
      <c r="T3" s="19"/>
      <c r="U3" s="19"/>
      <c r="V3" s="27"/>
      <c r="W3" s="27"/>
      <c r="X3" s="27"/>
      <c r="Y3" s="27"/>
      <c r="Z3" s="28"/>
    </row>
    <row r="4" spans="1:26" ht="15.75" x14ac:dyDescent="0.25">
      <c r="A4" s="20" t="s">
        <v>15</v>
      </c>
      <c r="B4" s="21" t="s">
        <v>16</v>
      </c>
      <c r="C4" s="12"/>
      <c r="D4" s="12"/>
      <c r="E4" s="12"/>
      <c r="F4" s="12">
        <v>1</v>
      </c>
      <c r="G4" s="12"/>
      <c r="H4" s="12">
        <v>1</v>
      </c>
      <c r="I4" s="12">
        <v>1</v>
      </c>
      <c r="J4" s="12">
        <v>2</v>
      </c>
      <c r="K4" s="12">
        <v>1</v>
      </c>
      <c r="L4" s="12"/>
      <c r="M4" s="12"/>
      <c r="N4" s="12">
        <v>2</v>
      </c>
      <c r="O4" s="12"/>
      <c r="P4" s="12">
        <v>1</v>
      </c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x14ac:dyDescent="0.25">
      <c r="A5" s="20" t="s">
        <v>13</v>
      </c>
      <c r="B5" s="21" t="s">
        <v>14</v>
      </c>
      <c r="C5" s="12"/>
      <c r="D5" s="12">
        <v>9</v>
      </c>
      <c r="E5" s="12">
        <v>2</v>
      </c>
      <c r="F5" s="12">
        <v>1</v>
      </c>
      <c r="G5" s="12">
        <v>2</v>
      </c>
      <c r="H5" s="12">
        <v>19</v>
      </c>
      <c r="I5" s="12">
        <v>22</v>
      </c>
      <c r="J5" s="12">
        <v>7</v>
      </c>
      <c r="K5" s="12">
        <v>5</v>
      </c>
      <c r="L5" s="12"/>
      <c r="M5" s="12">
        <v>6</v>
      </c>
      <c r="N5" s="12">
        <v>7</v>
      </c>
      <c r="O5" s="12">
        <v>16</v>
      </c>
      <c r="P5" s="12"/>
      <c r="Q5" s="12"/>
      <c r="R5" s="12">
        <v>14</v>
      </c>
      <c r="S5" s="12"/>
      <c r="T5" s="12"/>
      <c r="U5" s="12"/>
      <c r="V5" s="12"/>
      <c r="W5" s="12"/>
      <c r="X5" s="12"/>
      <c r="Y5" s="12"/>
      <c r="Z5" s="12"/>
    </row>
    <row r="6" spans="1:26" ht="15.75" x14ac:dyDescent="0.25">
      <c r="A6" s="20" t="s">
        <v>7</v>
      </c>
      <c r="B6" s="21" t="s">
        <v>8</v>
      </c>
      <c r="C6" s="12"/>
      <c r="D6" s="12"/>
      <c r="E6" s="12">
        <v>8</v>
      </c>
      <c r="F6" s="12"/>
      <c r="G6" s="12">
        <v>2</v>
      </c>
      <c r="H6" s="12"/>
      <c r="I6" s="12">
        <v>1</v>
      </c>
      <c r="J6" s="12"/>
      <c r="K6" s="12"/>
      <c r="L6" s="12"/>
      <c r="M6" s="12"/>
      <c r="N6" s="12">
        <v>1</v>
      </c>
      <c r="O6" s="12"/>
      <c r="P6" s="12">
        <v>11</v>
      </c>
      <c r="Q6" s="12">
        <v>4</v>
      </c>
      <c r="R6" s="12">
        <v>2</v>
      </c>
      <c r="S6" s="12"/>
      <c r="T6" s="12"/>
      <c r="U6" s="12"/>
      <c r="V6" s="12"/>
      <c r="W6" s="12"/>
      <c r="X6" s="12"/>
      <c r="Y6" s="12"/>
      <c r="Z6" s="12"/>
    </row>
    <row r="7" spans="1:26" ht="15.75" x14ac:dyDescent="0.25">
      <c r="A7" s="20" t="s">
        <v>9</v>
      </c>
      <c r="B7" s="21" t="s">
        <v>10</v>
      </c>
      <c r="C7" s="12"/>
      <c r="D7" s="12"/>
      <c r="E7" s="12"/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x14ac:dyDescent="0.25">
      <c r="A8" s="20" t="s">
        <v>17</v>
      </c>
      <c r="B8" s="21" t="s">
        <v>18</v>
      </c>
      <c r="C8" s="12"/>
      <c r="D8" s="12"/>
      <c r="E8" s="12">
        <v>1</v>
      </c>
      <c r="F8" s="12"/>
      <c r="G8" s="12"/>
      <c r="H8" s="12">
        <v>3</v>
      </c>
      <c r="I8" s="12"/>
      <c r="J8" s="12"/>
      <c r="K8" s="12">
        <v>11</v>
      </c>
      <c r="L8" s="12">
        <v>1</v>
      </c>
      <c r="M8" s="12">
        <v>1</v>
      </c>
      <c r="N8" s="12"/>
      <c r="O8" s="12">
        <v>2</v>
      </c>
      <c r="P8" s="12"/>
      <c r="Q8" s="12"/>
      <c r="R8" s="12">
        <v>1</v>
      </c>
      <c r="S8" s="12"/>
      <c r="T8" s="12"/>
      <c r="U8" s="12"/>
      <c r="V8" s="12"/>
      <c r="W8" s="12"/>
      <c r="X8" s="12"/>
      <c r="Y8" s="12"/>
      <c r="Z8" s="12"/>
    </row>
    <row r="9" spans="1:26" ht="16.5" thickBot="1" x14ac:dyDescent="0.3">
      <c r="A9" s="29"/>
      <c r="B9" s="3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x14ac:dyDescent="0.25">
      <c r="A10" s="48"/>
      <c r="B10" s="73" t="s">
        <v>29</v>
      </c>
      <c r="C10" s="76">
        <f>SUM(C4:C9)</f>
        <v>0</v>
      </c>
      <c r="D10" s="76">
        <f t="shared" ref="D10:R10" si="0">SUM(D4:D9)</f>
        <v>9</v>
      </c>
      <c r="E10" s="76">
        <f t="shared" si="0"/>
        <v>11</v>
      </c>
      <c r="F10" s="76">
        <f t="shared" si="0"/>
        <v>2</v>
      </c>
      <c r="G10" s="76">
        <f t="shared" si="0"/>
        <v>4</v>
      </c>
      <c r="H10" s="76">
        <f t="shared" si="0"/>
        <v>23</v>
      </c>
      <c r="I10" s="76">
        <f t="shared" si="0"/>
        <v>25</v>
      </c>
      <c r="J10" s="76">
        <f t="shared" si="0"/>
        <v>9</v>
      </c>
      <c r="K10" s="76">
        <f t="shared" si="0"/>
        <v>17</v>
      </c>
      <c r="L10" s="76">
        <f t="shared" si="0"/>
        <v>1</v>
      </c>
      <c r="M10" s="76">
        <f t="shared" si="0"/>
        <v>7</v>
      </c>
      <c r="N10" s="76">
        <f t="shared" si="0"/>
        <v>10</v>
      </c>
      <c r="O10" s="76">
        <f t="shared" si="0"/>
        <v>18</v>
      </c>
      <c r="P10" s="76">
        <f t="shared" si="0"/>
        <v>12</v>
      </c>
      <c r="Q10" s="76">
        <f t="shared" si="0"/>
        <v>4</v>
      </c>
      <c r="R10" s="76">
        <f t="shared" si="0"/>
        <v>17</v>
      </c>
      <c r="S10" s="32"/>
      <c r="T10" s="32"/>
      <c r="U10" s="32"/>
      <c r="V10" s="32"/>
      <c r="W10" s="32"/>
      <c r="X10" s="32"/>
      <c r="Y10" s="32"/>
      <c r="Z10" s="33"/>
    </row>
    <row r="11" spans="1:26" ht="15.75" x14ac:dyDescent="0.25">
      <c r="A11" s="46"/>
      <c r="B11" s="71" t="s">
        <v>19</v>
      </c>
      <c r="C11" s="57">
        <f>AVERAGE(C10:R10)</f>
        <v>10.5625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34"/>
    </row>
    <row r="12" spans="1:26" ht="15.75" x14ac:dyDescent="0.25">
      <c r="A12" s="46"/>
      <c r="B12" s="71" t="s">
        <v>20</v>
      </c>
      <c r="C12" s="42">
        <f>304.34242/43560</f>
        <v>6.986740587695133E-3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4"/>
    </row>
    <row r="13" spans="1:26" ht="18.75" x14ac:dyDescent="0.3">
      <c r="A13" s="47" t="s">
        <v>11</v>
      </c>
      <c r="B13" s="71" t="s">
        <v>21</v>
      </c>
      <c r="C13" s="57">
        <f>C11/C12</f>
        <v>1511.792210891929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4"/>
    </row>
    <row r="14" spans="1:26" ht="18.75" x14ac:dyDescent="0.3">
      <c r="A14" s="47" t="s">
        <v>23</v>
      </c>
      <c r="B14" s="71" t="s">
        <v>22</v>
      </c>
      <c r="C14" s="4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4"/>
    </row>
    <row r="15" spans="1:26" ht="19.5" thickBot="1" x14ac:dyDescent="0.35">
      <c r="A15" s="49"/>
      <c r="B15" s="72" t="s">
        <v>12</v>
      </c>
      <c r="C15" s="7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</row>
    <row r="16" spans="1:26" ht="18.75" x14ac:dyDescent="0.3">
      <c r="A16" s="79" t="s">
        <v>24</v>
      </c>
      <c r="B16" s="80" t="s">
        <v>2</v>
      </c>
      <c r="C16" s="81">
        <v>1</v>
      </c>
      <c r="D16" s="81">
        <v>2</v>
      </c>
      <c r="E16" s="81">
        <v>3</v>
      </c>
      <c r="F16" s="81">
        <v>4</v>
      </c>
      <c r="G16" s="81">
        <v>5</v>
      </c>
      <c r="H16" s="81">
        <v>6</v>
      </c>
      <c r="I16" s="81">
        <v>7</v>
      </c>
      <c r="J16" s="81">
        <v>8</v>
      </c>
      <c r="K16" s="81">
        <v>9</v>
      </c>
      <c r="L16" s="81">
        <v>10</v>
      </c>
      <c r="M16" s="81">
        <v>11</v>
      </c>
      <c r="N16" s="81">
        <v>12</v>
      </c>
      <c r="O16" s="81">
        <v>13</v>
      </c>
      <c r="P16" s="81">
        <v>14</v>
      </c>
      <c r="Q16" s="81">
        <v>15</v>
      </c>
      <c r="R16" s="81">
        <v>16</v>
      </c>
      <c r="S16" s="74" t="s">
        <v>3</v>
      </c>
      <c r="T16" s="14"/>
      <c r="U16" s="14"/>
      <c r="V16" s="24" t="s">
        <v>12</v>
      </c>
      <c r="W16" s="17"/>
      <c r="X16" s="17"/>
      <c r="Y16" s="17"/>
      <c r="Z16" s="75"/>
    </row>
    <row r="17" spans="1:26" ht="18.75" x14ac:dyDescent="0.3">
      <c r="A17" s="82"/>
      <c r="B17" s="39"/>
      <c r="C17" s="58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62" t="s">
        <v>4</v>
      </c>
      <c r="T17" s="18" t="s">
        <v>5</v>
      </c>
      <c r="U17" s="18" t="s">
        <v>6</v>
      </c>
      <c r="V17" s="25">
        <v>1</v>
      </c>
      <c r="W17" s="25">
        <v>2</v>
      </c>
      <c r="X17" s="25">
        <v>3</v>
      </c>
      <c r="Y17" s="25">
        <v>4</v>
      </c>
      <c r="Z17" s="63">
        <v>5</v>
      </c>
    </row>
    <row r="18" spans="1:26" ht="16.5" thickBot="1" x14ac:dyDescent="0.3">
      <c r="A18" s="83" t="s">
        <v>0</v>
      </c>
      <c r="B18" s="84" t="s">
        <v>1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64"/>
      <c r="T18" s="65"/>
      <c r="U18" s="65"/>
      <c r="V18" s="66"/>
      <c r="W18" s="66"/>
      <c r="X18" s="66"/>
      <c r="Y18" s="66"/>
      <c r="Z18" s="67"/>
    </row>
    <row r="19" spans="1:26" ht="15.75" x14ac:dyDescent="0.25">
      <c r="A19" s="54" t="s">
        <v>25</v>
      </c>
      <c r="B19" s="30" t="s">
        <v>33</v>
      </c>
      <c r="C19" s="2"/>
      <c r="D19" s="12"/>
      <c r="E19" s="12"/>
      <c r="F19" s="12"/>
      <c r="G19" s="12"/>
      <c r="H19" s="12">
        <v>15</v>
      </c>
      <c r="I19" s="12"/>
      <c r="J19" s="12"/>
      <c r="K19" s="12"/>
      <c r="L19" s="12">
        <v>2.5</v>
      </c>
      <c r="M19" s="12"/>
      <c r="N19" s="12"/>
      <c r="O19" s="12"/>
      <c r="P19" s="12">
        <v>62.5</v>
      </c>
      <c r="Q19" s="12"/>
      <c r="R19" s="12"/>
      <c r="S19" s="59">
        <v>1</v>
      </c>
      <c r="T19" s="12"/>
      <c r="U19" s="12"/>
      <c r="V19" s="12"/>
      <c r="W19" s="12">
        <v>2</v>
      </c>
      <c r="X19" s="12"/>
      <c r="Y19" s="12"/>
      <c r="Z19" s="34"/>
    </row>
    <row r="20" spans="1:26" ht="15.75" x14ac:dyDescent="0.25">
      <c r="A20" s="54" t="s">
        <v>26</v>
      </c>
      <c r="B20" s="30" t="s">
        <v>27</v>
      </c>
      <c r="C20" s="2"/>
      <c r="D20" s="12"/>
      <c r="E20" s="12"/>
      <c r="F20" s="12"/>
      <c r="G20" s="12">
        <v>2.5</v>
      </c>
      <c r="H20" s="12">
        <v>2.5</v>
      </c>
      <c r="I20" s="12"/>
      <c r="J20" s="12"/>
      <c r="K20" s="12"/>
      <c r="L20" s="12">
        <v>15</v>
      </c>
      <c r="M20" s="12"/>
      <c r="N20" s="12"/>
      <c r="O20" s="12"/>
      <c r="P20" s="12">
        <v>2.5</v>
      </c>
      <c r="Q20" s="12"/>
      <c r="R20" s="12"/>
      <c r="S20" s="59">
        <v>1</v>
      </c>
      <c r="T20" s="12"/>
      <c r="U20" s="12"/>
      <c r="V20" s="12"/>
      <c r="W20" s="12"/>
      <c r="X20" s="12"/>
      <c r="Y20" s="12">
        <v>4</v>
      </c>
      <c r="Z20" s="34"/>
    </row>
    <row r="21" spans="1:26" ht="15.75" x14ac:dyDescent="0.25">
      <c r="A21" s="54" t="s">
        <v>41</v>
      </c>
      <c r="B21" s="30" t="s">
        <v>42</v>
      </c>
      <c r="C21" s="2"/>
      <c r="D21" s="12"/>
      <c r="E21" s="12"/>
      <c r="F21" s="12">
        <v>2.5</v>
      </c>
      <c r="G21" s="12">
        <v>2.5</v>
      </c>
      <c r="H21" s="12"/>
      <c r="I21" s="12"/>
      <c r="J21" s="12"/>
      <c r="K21" s="12"/>
      <c r="L21" s="12"/>
      <c r="M21" s="12"/>
      <c r="N21" s="12">
        <v>15</v>
      </c>
      <c r="O21" s="12"/>
      <c r="P21" s="12"/>
      <c r="Q21" s="12"/>
      <c r="R21" s="12">
        <v>15</v>
      </c>
      <c r="S21" s="59"/>
      <c r="T21" s="12"/>
      <c r="U21" s="12">
        <v>5</v>
      </c>
      <c r="V21" s="12">
        <v>1</v>
      </c>
      <c r="W21" s="12"/>
      <c r="X21" s="12"/>
      <c r="Y21" s="12"/>
      <c r="Z21" s="34"/>
    </row>
    <row r="22" spans="1:26" ht="16.5" thickBot="1" x14ac:dyDescent="0.3">
      <c r="A22" s="54" t="s">
        <v>43</v>
      </c>
      <c r="B22" s="30" t="s">
        <v>44</v>
      </c>
      <c r="C22" s="2"/>
      <c r="D22" s="12"/>
      <c r="E22" s="12"/>
      <c r="F22" s="12"/>
      <c r="G22" s="12">
        <v>2.5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9">
        <v>1</v>
      </c>
      <c r="T22" s="12"/>
      <c r="U22" s="12"/>
      <c r="V22" s="12">
        <v>1</v>
      </c>
      <c r="W22" s="12"/>
      <c r="X22" s="12"/>
      <c r="Y22" s="12"/>
      <c r="Z22" s="34"/>
    </row>
    <row r="23" spans="1:26" ht="15.75" x14ac:dyDescent="0.25">
      <c r="A23" s="45"/>
      <c r="B23" s="69" t="s">
        <v>28</v>
      </c>
      <c r="C23" s="50">
        <f t="shared" ref="C23:R23" si="1">SUM(C19:C22)</f>
        <v>0</v>
      </c>
      <c r="D23" s="43">
        <f t="shared" si="1"/>
        <v>0</v>
      </c>
      <c r="E23" s="43">
        <f t="shared" si="1"/>
        <v>0</v>
      </c>
      <c r="F23" s="43">
        <f t="shared" si="1"/>
        <v>2.5</v>
      </c>
      <c r="G23" s="43">
        <f t="shared" si="1"/>
        <v>7.5</v>
      </c>
      <c r="H23" s="43">
        <f t="shared" si="1"/>
        <v>17.5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17.5</v>
      </c>
      <c r="M23" s="43">
        <f t="shared" si="1"/>
        <v>0</v>
      </c>
      <c r="N23" s="43">
        <f t="shared" si="1"/>
        <v>15</v>
      </c>
      <c r="O23" s="43">
        <f t="shared" si="1"/>
        <v>0</v>
      </c>
      <c r="P23" s="43">
        <f t="shared" si="1"/>
        <v>65</v>
      </c>
      <c r="Q23" s="43">
        <f t="shared" si="1"/>
        <v>0</v>
      </c>
      <c r="R23" s="43">
        <f t="shared" si="1"/>
        <v>15</v>
      </c>
      <c r="S23" s="40"/>
      <c r="T23" s="37"/>
      <c r="U23" s="37"/>
      <c r="V23" s="37"/>
      <c r="W23" s="37"/>
      <c r="X23" s="37"/>
      <c r="Y23" s="37"/>
      <c r="Z23" s="56"/>
    </row>
    <row r="24" spans="1:26" ht="15.75" x14ac:dyDescent="0.25">
      <c r="A24" s="46"/>
      <c r="B24" s="70" t="s">
        <v>30</v>
      </c>
      <c r="C24" s="51">
        <f>100 - C23</f>
        <v>100</v>
      </c>
      <c r="D24" s="20">
        <f t="shared" ref="D24:R24" si="2">100 - D23</f>
        <v>100</v>
      </c>
      <c r="E24" s="20">
        <f t="shared" si="2"/>
        <v>100</v>
      </c>
      <c r="F24" s="20">
        <f t="shared" si="2"/>
        <v>97.5</v>
      </c>
      <c r="G24" s="20">
        <f t="shared" si="2"/>
        <v>92.5</v>
      </c>
      <c r="H24" s="20">
        <f t="shared" si="2"/>
        <v>82.5</v>
      </c>
      <c r="I24" s="20">
        <f t="shared" si="2"/>
        <v>100</v>
      </c>
      <c r="J24" s="20">
        <f t="shared" si="2"/>
        <v>100</v>
      </c>
      <c r="K24" s="20">
        <f t="shared" si="2"/>
        <v>100</v>
      </c>
      <c r="L24" s="20">
        <f t="shared" si="2"/>
        <v>82.5</v>
      </c>
      <c r="M24" s="20">
        <f t="shared" si="2"/>
        <v>100</v>
      </c>
      <c r="N24" s="20">
        <f t="shared" si="2"/>
        <v>85</v>
      </c>
      <c r="O24" s="20">
        <f t="shared" si="2"/>
        <v>100</v>
      </c>
      <c r="P24" s="20">
        <f t="shared" si="2"/>
        <v>35</v>
      </c>
      <c r="Q24" s="20">
        <f t="shared" si="2"/>
        <v>100</v>
      </c>
      <c r="R24" s="20">
        <f t="shared" si="2"/>
        <v>85</v>
      </c>
      <c r="S24" s="59"/>
      <c r="T24" s="12"/>
      <c r="U24" s="12"/>
      <c r="V24" s="12"/>
      <c r="W24" s="12"/>
      <c r="X24" s="12"/>
      <c r="Y24" s="12"/>
      <c r="Z24" s="34"/>
    </row>
    <row r="25" spans="1:26" ht="18.75" x14ac:dyDescent="0.3">
      <c r="A25" s="47" t="s">
        <v>24</v>
      </c>
      <c r="B25" s="71" t="s">
        <v>32</v>
      </c>
      <c r="C25" s="68">
        <f>AVERAGE(C23:R23)</f>
        <v>8.75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59"/>
      <c r="T25" s="12"/>
      <c r="U25" s="12"/>
      <c r="V25" s="12"/>
      <c r="W25" s="12"/>
      <c r="X25" s="12"/>
      <c r="Y25" s="12"/>
      <c r="Z25" s="34"/>
    </row>
    <row r="26" spans="1:26" ht="18.75" x14ac:dyDescent="0.3">
      <c r="A26" s="47" t="s">
        <v>23</v>
      </c>
      <c r="B26" s="71" t="s">
        <v>31</v>
      </c>
      <c r="C26" s="97">
        <f>AVERAGE(C24:R24)</f>
        <v>91.25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9"/>
      <c r="T26" s="12"/>
      <c r="U26" s="12"/>
      <c r="V26" s="12"/>
      <c r="W26" s="12"/>
      <c r="X26" s="12"/>
      <c r="Y26" s="12"/>
      <c r="Z26" s="34"/>
    </row>
    <row r="27" spans="1:26" ht="15.75" x14ac:dyDescent="0.25">
      <c r="A27" s="46"/>
      <c r="B27" s="71" t="s">
        <v>22</v>
      </c>
      <c r="C27" s="68">
        <f>UnitWeedIndexes!C12</f>
        <v>5</v>
      </c>
      <c r="D27" s="68">
        <f>UnitWeedIndexes!D12</f>
        <v>5</v>
      </c>
      <c r="E27" s="68">
        <f>UnitWeedIndexes!E12</f>
        <v>5</v>
      </c>
      <c r="F27" s="68">
        <f>UnitWeedIndexes!F12</f>
        <v>5</v>
      </c>
      <c r="G27" s="68">
        <f>UnitWeedIndexes!G12</f>
        <v>2.3333333333333335</v>
      </c>
      <c r="H27" s="68">
        <f>UnitWeedIndexes!H12</f>
        <v>1</v>
      </c>
      <c r="I27" s="68">
        <f>UnitWeedIndexes!I12</f>
        <v>1</v>
      </c>
      <c r="J27" s="68">
        <f>UnitWeedIndexes!J12</f>
        <v>1</v>
      </c>
      <c r="K27" s="68">
        <f>UnitWeedIndexes!K12</f>
        <v>1</v>
      </c>
      <c r="L27" s="68">
        <f>UnitWeedIndexes!L12</f>
        <v>1</v>
      </c>
      <c r="M27" s="68">
        <f>UnitWeedIndexes!M12</f>
        <v>3</v>
      </c>
      <c r="N27" s="68">
        <f>UnitWeedIndexes!N12</f>
        <v>5</v>
      </c>
      <c r="O27" s="68">
        <f>UnitWeedIndexes!O12</f>
        <v>3</v>
      </c>
      <c r="P27" s="68">
        <f>UnitWeedIndexes!P12</f>
        <v>1</v>
      </c>
      <c r="Q27" s="68">
        <f>UnitWeedIndexes!Q12</f>
        <v>3</v>
      </c>
      <c r="R27" s="68">
        <f>UnitWeedIndexes!R12</f>
        <v>5</v>
      </c>
      <c r="S27" s="59"/>
      <c r="T27" s="12"/>
      <c r="U27" s="12"/>
      <c r="V27" s="12"/>
      <c r="W27" s="12"/>
      <c r="X27" s="12"/>
      <c r="Y27" s="12"/>
      <c r="Z27" s="34"/>
    </row>
    <row r="28" spans="1:26" ht="16.5" thickBot="1" x14ac:dyDescent="0.3">
      <c r="A28" s="52"/>
      <c r="B28" s="72" t="s">
        <v>12</v>
      </c>
      <c r="C28" s="93">
        <f>UnitMoistureIndexes!C13</f>
        <v>1</v>
      </c>
      <c r="D28" s="93">
        <f>UnitMoistureIndexes!D13</f>
        <v>1</v>
      </c>
      <c r="E28" s="93">
        <f>UnitMoistureIndexes!E13</f>
        <v>1</v>
      </c>
      <c r="F28" s="93">
        <f>UnitMoistureIndexes!F13</f>
        <v>1</v>
      </c>
      <c r="G28" s="93">
        <f>UnitMoistureIndexes!G13</f>
        <v>2</v>
      </c>
      <c r="H28" s="93">
        <f>UnitMoistureIndexes!H13</f>
        <v>2.2857142857142856</v>
      </c>
      <c r="I28" s="93">
        <f>UnitMoistureIndexes!I13</f>
        <v>3</v>
      </c>
      <c r="J28" s="93">
        <f>UnitMoistureIndexes!J13</f>
        <v>3.3571428571428572</v>
      </c>
      <c r="K28" s="93">
        <f>UnitMoistureIndexes!K13</f>
        <v>3.5357142857142856</v>
      </c>
      <c r="L28" s="93">
        <f>UnitMoistureIndexes!L13</f>
        <v>3.7142857142857144</v>
      </c>
      <c r="M28" s="93">
        <f>UnitMoistureIndexes!M13</f>
        <v>2.3571428571428572</v>
      </c>
      <c r="N28" s="93">
        <f>UnitMoistureIndexes!N13</f>
        <v>1</v>
      </c>
      <c r="O28" s="93">
        <f>UnitMoistureIndexes!O13</f>
        <v>1.5384615384615385</v>
      </c>
      <c r="P28" s="93">
        <f>UnitMoistureIndexes!P13</f>
        <v>2.0769230769230771</v>
      </c>
      <c r="Q28" s="93">
        <f>UnitMoistureIndexes!Q13</f>
        <v>1.5384615384615385</v>
      </c>
      <c r="R28" s="93">
        <f>UnitMoistureIndexes!R13</f>
        <v>1</v>
      </c>
      <c r="S28" s="60"/>
      <c r="T28" s="35"/>
      <c r="U28" s="35"/>
      <c r="V28" s="35"/>
      <c r="W28" s="35"/>
      <c r="X28" s="35"/>
      <c r="Y28" s="35"/>
      <c r="Z28" s="36"/>
    </row>
    <row r="30" spans="1:26" ht="15.75" x14ac:dyDescent="0.25">
      <c r="B30" s="96" t="s">
        <v>47</v>
      </c>
    </row>
    <row r="31" spans="1:26" ht="15.75" x14ac:dyDescent="0.25">
      <c r="B31" s="96" t="s">
        <v>38</v>
      </c>
    </row>
    <row r="32" spans="1:26" ht="15.75" x14ac:dyDescent="0.25">
      <c r="B32" s="96" t="s">
        <v>58</v>
      </c>
    </row>
    <row r="33" spans="1:2" ht="15.75" thickBot="1" x14ac:dyDescent="0.3"/>
    <row r="34" spans="1:2" ht="18.75" x14ac:dyDescent="0.3">
      <c r="A34" s="98" t="s">
        <v>12</v>
      </c>
      <c r="B34" s="99" t="s">
        <v>22</v>
      </c>
    </row>
    <row r="35" spans="1:2" x14ac:dyDescent="0.25">
      <c r="A35" s="100"/>
      <c r="B35" s="101"/>
    </row>
    <row r="36" spans="1:2" ht="15.75" x14ac:dyDescent="0.25">
      <c r="A36" s="102" t="s">
        <v>49</v>
      </c>
      <c r="B36" s="103" t="s">
        <v>49</v>
      </c>
    </row>
    <row r="37" spans="1:2" ht="15.75" x14ac:dyDescent="0.25">
      <c r="A37" s="104" t="s">
        <v>50</v>
      </c>
      <c r="B37" s="105" t="s">
        <v>50</v>
      </c>
    </row>
    <row r="38" spans="1:2" ht="16.5" thickBot="1" x14ac:dyDescent="0.3">
      <c r="A38" s="106" t="s">
        <v>51</v>
      </c>
      <c r="B38" s="107" t="s">
        <v>51</v>
      </c>
    </row>
    <row r="40" spans="1:2" ht="15.75" thickBot="1" x14ac:dyDescent="0.3"/>
    <row r="41" spans="1:2" ht="18.75" x14ac:dyDescent="0.3">
      <c r="B41" s="119" t="s">
        <v>59</v>
      </c>
    </row>
    <row r="42" spans="1:2" x14ac:dyDescent="0.25">
      <c r="B42" s="120"/>
    </row>
    <row r="43" spans="1:2" ht="15.75" x14ac:dyDescent="0.25">
      <c r="B43" s="121" t="s">
        <v>60</v>
      </c>
    </row>
    <row r="44" spans="1:2" ht="15.75" x14ac:dyDescent="0.25">
      <c r="B44" s="122" t="s">
        <v>61</v>
      </c>
    </row>
    <row r="45" spans="1:2" ht="16.5" thickBot="1" x14ac:dyDescent="0.3">
      <c r="B45" s="123" t="s">
        <v>62</v>
      </c>
    </row>
  </sheetData>
  <conditionalFormatting sqref="C13">
    <cfRule type="cellIs" dxfId="16" priority="7" operator="greaterThan">
      <formula>1600</formula>
    </cfRule>
    <cfRule type="cellIs" dxfId="15" priority="8" operator="between">
      <formula>1201</formula>
      <formula>1600</formula>
    </cfRule>
    <cfRule type="cellIs" dxfId="14" priority="9" operator="between">
      <formula>0</formula>
      <formula>1200</formula>
    </cfRule>
  </conditionalFormatting>
  <conditionalFormatting sqref="C27:R27">
    <cfRule type="cellIs" dxfId="13" priority="4" operator="greaterThan">
      <formula>4</formula>
    </cfRule>
    <cfRule type="cellIs" dxfId="12" priority="5" operator="between">
      <formula>3.01</formula>
      <formula>4</formula>
    </cfRule>
    <cfRule type="cellIs" dxfId="11" priority="6" operator="between">
      <formula>0</formula>
      <formula>3</formula>
    </cfRule>
  </conditionalFormatting>
  <conditionalFormatting sqref="C28:R28">
    <cfRule type="cellIs" dxfId="10" priority="1" operator="greaterThan">
      <formula>4</formula>
    </cfRule>
    <cfRule type="cellIs" dxfId="9" priority="2" operator="between">
      <formula>3.01</formula>
      <formula>4</formula>
    </cfRule>
    <cfRule type="cellIs" dxfId="8" priority="3" operator="between">
      <formula>0</formula>
      <formula>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B942-A55A-4C81-A3F4-329F2F8FD94B}">
  <dimension ref="A1:BP22"/>
  <sheetViews>
    <sheetView workbookViewId="0">
      <pane xSplit="1" topLeftCell="B1" activePane="topRight" state="frozen"/>
      <selection pane="topRight" activeCell="F31" sqref="F31"/>
    </sheetView>
  </sheetViews>
  <sheetFormatPr defaultRowHeight="15" x14ac:dyDescent="0.25"/>
  <cols>
    <col min="1" max="1" width="21.28515625" customWidth="1"/>
    <col min="2" max="2" width="37" customWidth="1"/>
  </cols>
  <sheetData>
    <row r="1" spans="1:68" ht="18.75" x14ac:dyDescent="0.3">
      <c r="A1" s="79" t="s">
        <v>24</v>
      </c>
      <c r="B1" s="80" t="s">
        <v>2</v>
      </c>
      <c r="C1" s="81">
        <v>1</v>
      </c>
      <c r="D1" s="81">
        <v>2</v>
      </c>
      <c r="E1" s="81">
        <v>3</v>
      </c>
      <c r="F1" s="81">
        <v>4</v>
      </c>
      <c r="G1" s="81">
        <v>5</v>
      </c>
      <c r="H1" s="81">
        <v>6</v>
      </c>
      <c r="I1" s="81">
        <v>7</v>
      </c>
      <c r="J1" s="81">
        <v>8</v>
      </c>
      <c r="K1" s="81">
        <v>9</v>
      </c>
      <c r="L1" s="81">
        <v>10</v>
      </c>
      <c r="M1" s="81">
        <v>11</v>
      </c>
      <c r="N1" s="81">
        <v>12</v>
      </c>
      <c r="O1" s="81">
        <v>13</v>
      </c>
      <c r="P1" s="81">
        <v>14</v>
      </c>
      <c r="Q1" s="81">
        <v>15</v>
      </c>
      <c r="R1" s="81">
        <v>16</v>
      </c>
      <c r="S1" s="91" t="s">
        <v>35</v>
      </c>
      <c r="T1" s="27" t="s">
        <v>34</v>
      </c>
      <c r="U1" s="87">
        <v>1</v>
      </c>
      <c r="V1" s="81">
        <v>2</v>
      </c>
      <c r="W1" s="81">
        <v>3</v>
      </c>
      <c r="X1" s="81">
        <v>4</v>
      </c>
      <c r="Y1" s="81">
        <v>5</v>
      </c>
      <c r="Z1" s="81">
        <v>6</v>
      </c>
      <c r="AA1" s="81">
        <v>7</v>
      </c>
      <c r="AB1" s="81">
        <v>8</v>
      </c>
      <c r="AC1" s="81">
        <v>9</v>
      </c>
      <c r="AD1" s="81">
        <v>10</v>
      </c>
      <c r="AE1" s="81">
        <v>11</v>
      </c>
      <c r="AF1" s="81">
        <v>12</v>
      </c>
      <c r="AG1" s="81">
        <v>13</v>
      </c>
      <c r="AH1" s="81">
        <v>14</v>
      </c>
      <c r="AI1" s="81">
        <v>15</v>
      </c>
      <c r="AJ1" s="81">
        <v>16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ht="18.75" x14ac:dyDescent="0.3">
      <c r="A2" s="82"/>
      <c r="B2" s="39"/>
      <c r="C2" s="58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2"/>
      <c r="T2" s="25"/>
      <c r="U2" s="88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16.5" thickBot="1" x14ac:dyDescent="0.3">
      <c r="A3" s="83" t="s">
        <v>0</v>
      </c>
      <c r="B3" s="84" t="s">
        <v>1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92" t="s">
        <v>36</v>
      </c>
      <c r="T3" s="66" t="s">
        <v>36</v>
      </c>
      <c r="U3" s="8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ht="15.75" x14ac:dyDescent="0.25">
      <c r="A4" s="78" t="s">
        <v>25</v>
      </c>
      <c r="B4" s="38" t="s">
        <v>33</v>
      </c>
      <c r="C4" s="2"/>
      <c r="D4" s="12"/>
      <c r="E4" s="12"/>
      <c r="F4" s="12"/>
      <c r="G4" s="12"/>
      <c r="H4" s="12">
        <v>15</v>
      </c>
      <c r="I4" s="12"/>
      <c r="J4" s="12"/>
      <c r="K4" s="12"/>
      <c r="L4" s="12">
        <v>2.5</v>
      </c>
      <c r="M4" s="12"/>
      <c r="N4" s="12"/>
      <c r="O4" s="12"/>
      <c r="P4" s="12">
        <v>62.5</v>
      </c>
      <c r="Q4" s="12"/>
      <c r="R4" s="12"/>
      <c r="S4" s="61">
        <v>1</v>
      </c>
      <c r="T4" s="32">
        <v>2</v>
      </c>
      <c r="U4" s="90">
        <f>C4*T4</f>
        <v>0</v>
      </c>
      <c r="V4" s="12">
        <f>D4*T4</f>
        <v>0</v>
      </c>
      <c r="W4" s="12">
        <f>E4*T4</f>
        <v>0</v>
      </c>
      <c r="X4" s="12">
        <f>F4*T4</f>
        <v>0</v>
      </c>
      <c r="Y4" s="12">
        <f>G4*T4</f>
        <v>0</v>
      </c>
      <c r="Z4" s="12">
        <f>H4*T4</f>
        <v>30</v>
      </c>
      <c r="AA4" s="12">
        <f>I4*T4</f>
        <v>0</v>
      </c>
      <c r="AB4" s="12">
        <f>J4*T4</f>
        <v>0</v>
      </c>
      <c r="AC4" s="12">
        <f>K4*T4</f>
        <v>0</v>
      </c>
      <c r="AD4" s="12">
        <f>L4*T4</f>
        <v>5</v>
      </c>
      <c r="AE4" s="12">
        <f>M4*T4</f>
        <v>0</v>
      </c>
      <c r="AF4" s="12">
        <f>N4*T4</f>
        <v>0</v>
      </c>
      <c r="AG4" s="12">
        <f>O4*T4</f>
        <v>0</v>
      </c>
      <c r="AH4" s="12">
        <f>P4*T4</f>
        <v>125</v>
      </c>
      <c r="AI4" s="12">
        <f>Q4*T4</f>
        <v>0</v>
      </c>
      <c r="AJ4" s="12">
        <f>R4*T4</f>
        <v>0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.75" x14ac:dyDescent="0.25">
      <c r="A5" s="53" t="s">
        <v>26</v>
      </c>
      <c r="B5" s="30" t="s">
        <v>27</v>
      </c>
      <c r="C5" s="2"/>
      <c r="D5" s="12"/>
      <c r="E5" s="12"/>
      <c r="F5" s="12"/>
      <c r="G5" s="12">
        <v>2.5</v>
      </c>
      <c r="H5" s="12">
        <v>2.5</v>
      </c>
      <c r="I5" s="12"/>
      <c r="J5" s="12"/>
      <c r="K5" s="12"/>
      <c r="L5" s="12">
        <v>15</v>
      </c>
      <c r="M5" s="12"/>
      <c r="N5" s="12"/>
      <c r="O5" s="12"/>
      <c r="P5" s="12">
        <v>2.5</v>
      </c>
      <c r="Q5" s="12"/>
      <c r="R5" s="12"/>
      <c r="S5" s="59">
        <v>1</v>
      </c>
      <c r="T5" s="12">
        <v>4</v>
      </c>
      <c r="U5" s="90">
        <f>C5*T5</f>
        <v>0</v>
      </c>
      <c r="V5" s="12">
        <f>D5*T5</f>
        <v>0</v>
      </c>
      <c r="W5" s="12">
        <f>E5*T5</f>
        <v>0</v>
      </c>
      <c r="X5" s="12">
        <f>F5*T5</f>
        <v>0</v>
      </c>
      <c r="Y5" s="12">
        <f>G5*T5</f>
        <v>10</v>
      </c>
      <c r="Z5" s="12">
        <f>H5*T5</f>
        <v>10</v>
      </c>
      <c r="AA5" s="12">
        <f>I5*T5</f>
        <v>0</v>
      </c>
      <c r="AB5" s="12">
        <f>J5*T5</f>
        <v>0</v>
      </c>
      <c r="AC5" s="12">
        <f>K5*T5</f>
        <v>0</v>
      </c>
      <c r="AD5" s="12">
        <f>L5*T5</f>
        <v>60</v>
      </c>
      <c r="AE5" s="12">
        <f>M5*T5</f>
        <v>0</v>
      </c>
      <c r="AF5" s="12">
        <f>N5*T5</f>
        <v>0</v>
      </c>
      <c r="AG5" s="12">
        <f>O5*T5</f>
        <v>0</v>
      </c>
      <c r="AH5" s="12">
        <f>P5*T5</f>
        <v>10</v>
      </c>
      <c r="AI5" s="12">
        <f>Q5*T5</f>
        <v>0</v>
      </c>
      <c r="AJ5" s="12">
        <f>R5*T5</f>
        <v>0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.75" x14ac:dyDescent="0.25">
      <c r="A6" s="3" t="s">
        <v>41</v>
      </c>
      <c r="B6" s="21" t="s">
        <v>42</v>
      </c>
      <c r="C6" s="2"/>
      <c r="D6" s="12"/>
      <c r="E6" s="12"/>
      <c r="F6" s="12">
        <v>2.5</v>
      </c>
      <c r="G6" s="12">
        <v>2.5</v>
      </c>
      <c r="H6" s="12"/>
      <c r="I6" s="12"/>
      <c r="J6" s="12"/>
      <c r="K6" s="12"/>
      <c r="L6" s="12"/>
      <c r="M6" s="12"/>
      <c r="N6" s="12">
        <v>15</v>
      </c>
      <c r="O6" s="12"/>
      <c r="P6" s="12"/>
      <c r="Q6" s="12"/>
      <c r="R6" s="12">
        <v>15</v>
      </c>
      <c r="S6" s="59">
        <v>5</v>
      </c>
      <c r="T6" s="12">
        <v>1</v>
      </c>
      <c r="U6" s="90">
        <f>C6*T6</f>
        <v>0</v>
      </c>
      <c r="V6" s="12">
        <f>D6*T6</f>
        <v>0</v>
      </c>
      <c r="W6" s="12">
        <f>E6*T6</f>
        <v>0</v>
      </c>
      <c r="X6" s="12">
        <f>F6*T6</f>
        <v>2.5</v>
      </c>
      <c r="Y6" s="12">
        <f>G6*T6</f>
        <v>2.5</v>
      </c>
      <c r="Z6" s="12">
        <f>H6*T6</f>
        <v>0</v>
      </c>
      <c r="AA6" s="12">
        <f>I6*T6</f>
        <v>0</v>
      </c>
      <c r="AB6" s="12">
        <f>J6*T6</f>
        <v>0</v>
      </c>
      <c r="AC6" s="12">
        <f>K6*T6</f>
        <v>0</v>
      </c>
      <c r="AD6" s="12">
        <f>L6*T6</f>
        <v>0</v>
      </c>
      <c r="AE6" s="12">
        <f>M6*T6</f>
        <v>0</v>
      </c>
      <c r="AF6" s="12">
        <f>N6*T6</f>
        <v>15</v>
      </c>
      <c r="AG6" s="12">
        <f>O6*T6</f>
        <v>0</v>
      </c>
      <c r="AH6" s="12">
        <f>P6*T6</f>
        <v>0</v>
      </c>
      <c r="AI6" s="12">
        <f>Q6*T6</f>
        <v>0</v>
      </c>
      <c r="AJ6" s="12">
        <f>R6*T6</f>
        <v>15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6.5" thickBot="1" x14ac:dyDescent="0.3">
      <c r="A7" s="54" t="s">
        <v>43</v>
      </c>
      <c r="B7" s="30" t="s">
        <v>44</v>
      </c>
      <c r="C7" s="2"/>
      <c r="D7" s="12"/>
      <c r="E7" s="12"/>
      <c r="F7" s="12"/>
      <c r="G7" s="12">
        <v>2.5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9">
        <v>1</v>
      </c>
      <c r="T7" s="12">
        <v>1</v>
      </c>
      <c r="U7" s="90">
        <f>C7*T7</f>
        <v>0</v>
      </c>
      <c r="V7" s="12">
        <f>D7*T7</f>
        <v>0</v>
      </c>
      <c r="W7" s="12">
        <f>E7*T7</f>
        <v>0</v>
      </c>
      <c r="X7" s="12">
        <f>F7*T7</f>
        <v>0</v>
      </c>
      <c r="Y7" s="12">
        <f>G7*T7</f>
        <v>2.5</v>
      </c>
      <c r="Z7" s="12">
        <f>H7*T7</f>
        <v>0</v>
      </c>
      <c r="AA7" s="12">
        <f>I7*T7</f>
        <v>0</v>
      </c>
      <c r="AB7" s="12">
        <f>J7*T7</f>
        <v>0</v>
      </c>
      <c r="AC7" s="12">
        <f>K7*T7</f>
        <v>0</v>
      </c>
      <c r="AD7" s="12">
        <f>L7*T7</f>
        <v>0</v>
      </c>
      <c r="AE7" s="12">
        <f>M7*T7</f>
        <v>0</v>
      </c>
      <c r="AF7" s="12">
        <f>N7*T7</f>
        <v>0</v>
      </c>
      <c r="AG7" s="12">
        <f>O7*T7</f>
        <v>0</v>
      </c>
      <c r="AH7" s="12">
        <f>P7*T7</f>
        <v>0</v>
      </c>
      <c r="AI7" s="12">
        <f>Q7*T7</f>
        <v>0</v>
      </c>
      <c r="AJ7" s="12">
        <f>R7*T7</f>
        <v>0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.75" x14ac:dyDescent="0.25">
      <c r="A8" s="45"/>
      <c r="B8" s="69" t="s">
        <v>28</v>
      </c>
      <c r="C8" s="50">
        <f t="shared" ref="C8:R8" si="0">SUM(C4:C7)</f>
        <v>0</v>
      </c>
      <c r="D8" s="43">
        <f t="shared" si="0"/>
        <v>0</v>
      </c>
      <c r="E8" s="43">
        <f t="shared" si="0"/>
        <v>0</v>
      </c>
      <c r="F8" s="43">
        <f t="shared" si="0"/>
        <v>2.5</v>
      </c>
      <c r="G8" s="43">
        <f t="shared" si="0"/>
        <v>7.5</v>
      </c>
      <c r="H8" s="43">
        <f t="shared" si="0"/>
        <v>17.5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17.5</v>
      </c>
      <c r="M8" s="43">
        <f t="shared" si="0"/>
        <v>0</v>
      </c>
      <c r="N8" s="43">
        <f t="shared" si="0"/>
        <v>15</v>
      </c>
      <c r="O8" s="43">
        <f t="shared" si="0"/>
        <v>0</v>
      </c>
      <c r="P8" s="43">
        <f t="shared" si="0"/>
        <v>65</v>
      </c>
      <c r="Q8" s="43">
        <f t="shared" si="0"/>
        <v>0</v>
      </c>
      <c r="R8" s="43">
        <f t="shared" si="0"/>
        <v>15</v>
      </c>
      <c r="S8" s="40"/>
      <c r="T8" s="37"/>
      <c r="U8" s="37">
        <f t="shared" ref="U8:AJ8" si="1">SUM(U4:U7)</f>
        <v>0</v>
      </c>
      <c r="V8" s="37">
        <f t="shared" si="1"/>
        <v>0</v>
      </c>
      <c r="W8" s="37">
        <f t="shared" si="1"/>
        <v>0</v>
      </c>
      <c r="X8" s="37">
        <f t="shared" si="1"/>
        <v>2.5</v>
      </c>
      <c r="Y8" s="37">
        <f t="shared" si="1"/>
        <v>15</v>
      </c>
      <c r="Z8" s="37">
        <f t="shared" si="1"/>
        <v>40</v>
      </c>
      <c r="AA8" s="37">
        <f t="shared" si="1"/>
        <v>0</v>
      </c>
      <c r="AB8" s="37">
        <f t="shared" si="1"/>
        <v>0</v>
      </c>
      <c r="AC8" s="37">
        <f t="shared" si="1"/>
        <v>0</v>
      </c>
      <c r="AD8" s="37">
        <f t="shared" si="1"/>
        <v>65</v>
      </c>
      <c r="AE8" s="37">
        <f t="shared" si="1"/>
        <v>0</v>
      </c>
      <c r="AF8" s="37">
        <f t="shared" si="1"/>
        <v>15</v>
      </c>
      <c r="AG8" s="37">
        <f t="shared" si="1"/>
        <v>0</v>
      </c>
      <c r="AH8" s="37">
        <f t="shared" si="1"/>
        <v>135</v>
      </c>
      <c r="AI8" s="37">
        <f t="shared" si="1"/>
        <v>0</v>
      </c>
      <c r="AJ8" s="37">
        <f t="shared" si="1"/>
        <v>15</v>
      </c>
    </row>
    <row r="9" spans="1:68" ht="15.75" x14ac:dyDescent="0.25">
      <c r="A9" s="46"/>
      <c r="B9" s="70" t="s">
        <v>30</v>
      </c>
      <c r="C9" s="51">
        <f>100 - C8</f>
        <v>100</v>
      </c>
      <c r="D9" s="20">
        <f t="shared" ref="D9:R9" si="2">100 - D8</f>
        <v>100</v>
      </c>
      <c r="E9" s="20">
        <f t="shared" si="2"/>
        <v>100</v>
      </c>
      <c r="F9" s="20">
        <f t="shared" si="2"/>
        <v>97.5</v>
      </c>
      <c r="G9" s="20">
        <f t="shared" si="2"/>
        <v>92.5</v>
      </c>
      <c r="H9" s="20">
        <f t="shared" si="2"/>
        <v>82.5</v>
      </c>
      <c r="I9" s="20">
        <f t="shared" si="2"/>
        <v>100</v>
      </c>
      <c r="J9" s="20">
        <f t="shared" si="2"/>
        <v>100</v>
      </c>
      <c r="K9" s="20">
        <f t="shared" si="2"/>
        <v>100</v>
      </c>
      <c r="L9" s="20">
        <f t="shared" si="2"/>
        <v>82.5</v>
      </c>
      <c r="M9" s="20">
        <f t="shared" si="2"/>
        <v>100</v>
      </c>
      <c r="N9" s="20">
        <f t="shared" si="2"/>
        <v>85</v>
      </c>
      <c r="O9" s="20">
        <f t="shared" si="2"/>
        <v>100</v>
      </c>
      <c r="P9" s="20">
        <f t="shared" si="2"/>
        <v>35</v>
      </c>
      <c r="Q9" s="20">
        <f t="shared" si="2"/>
        <v>100</v>
      </c>
      <c r="R9" s="20">
        <f t="shared" si="2"/>
        <v>85</v>
      </c>
      <c r="S9" s="59"/>
      <c r="T9" s="12"/>
    </row>
    <row r="10" spans="1:68" ht="18.75" x14ac:dyDescent="0.3">
      <c r="A10" s="47" t="s">
        <v>24</v>
      </c>
      <c r="B10" s="71" t="s">
        <v>32</v>
      </c>
      <c r="C10" s="68">
        <f>AVERAGE(C8:R8)</f>
        <v>8.75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59"/>
      <c r="T10" s="12"/>
    </row>
    <row r="11" spans="1:68" ht="18.75" x14ac:dyDescent="0.3">
      <c r="A11" s="47" t="s">
        <v>23</v>
      </c>
      <c r="B11" s="71" t="s">
        <v>31</v>
      </c>
      <c r="C11" s="97">
        <f>AVERAGE(C9:R9)</f>
        <v>91.25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59"/>
      <c r="T11" s="12"/>
    </row>
    <row r="12" spans="1:68" ht="15.75" x14ac:dyDescent="0.25">
      <c r="A12" s="46"/>
      <c r="B12" s="71" t="s">
        <v>22</v>
      </c>
      <c r="C12" s="5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59"/>
      <c r="T12" s="12"/>
    </row>
    <row r="13" spans="1:68" ht="16.5" thickBot="1" x14ac:dyDescent="0.3">
      <c r="A13" s="52"/>
      <c r="B13" s="72" t="s">
        <v>12</v>
      </c>
      <c r="C13" s="93">
        <f>F13</f>
        <v>1</v>
      </c>
      <c r="D13" s="94">
        <f>F13</f>
        <v>1</v>
      </c>
      <c r="E13" s="94">
        <f>F13</f>
        <v>1</v>
      </c>
      <c r="F13" s="94">
        <f>X8/F8</f>
        <v>1</v>
      </c>
      <c r="G13" s="94">
        <f>Y8/G8</f>
        <v>2</v>
      </c>
      <c r="H13" s="94">
        <f>Z8/H8</f>
        <v>2.2857142857142856</v>
      </c>
      <c r="I13" s="94">
        <f>(H13+L13)/2</f>
        <v>3</v>
      </c>
      <c r="J13" s="94">
        <f>(I13+L13)/2</f>
        <v>3.3571428571428572</v>
      </c>
      <c r="K13" s="94">
        <f>(J13+L13)/2</f>
        <v>3.5357142857142856</v>
      </c>
      <c r="L13" s="44">
        <f>AD8/L8</f>
        <v>3.7142857142857144</v>
      </c>
      <c r="M13" s="94">
        <f>(L13+N13)/2</f>
        <v>2.3571428571428572</v>
      </c>
      <c r="N13" s="94">
        <f>AF8/N8</f>
        <v>1</v>
      </c>
      <c r="O13" s="94">
        <f>(N13+P13)/2</f>
        <v>1.5384615384615385</v>
      </c>
      <c r="P13" s="94">
        <f>AH8/P8</f>
        <v>2.0769230769230771</v>
      </c>
      <c r="Q13" s="94">
        <f>(P13+R13)/2</f>
        <v>1.5384615384615385</v>
      </c>
      <c r="R13" s="94">
        <f>AJ8/R8</f>
        <v>1</v>
      </c>
      <c r="S13" s="60"/>
      <c r="T13" s="35"/>
    </row>
    <row r="16" spans="1:68" ht="15.75" x14ac:dyDescent="0.25">
      <c r="B16" s="96" t="s">
        <v>48</v>
      </c>
    </row>
    <row r="17" spans="2:3" ht="15.75" thickBot="1" x14ac:dyDescent="0.3"/>
    <row r="18" spans="2:3" ht="18.75" x14ac:dyDescent="0.3">
      <c r="B18" s="98" t="s">
        <v>12</v>
      </c>
      <c r="C18" s="108"/>
    </row>
    <row r="19" spans="2:3" ht="15.75" thickBot="1" x14ac:dyDescent="0.3">
      <c r="B19" s="100"/>
      <c r="C19" s="101"/>
    </row>
    <row r="20" spans="2:3" ht="15.75" x14ac:dyDescent="0.25">
      <c r="B20" s="117" t="s">
        <v>49</v>
      </c>
      <c r="C20" s="118" t="s">
        <v>55</v>
      </c>
    </row>
    <row r="21" spans="2:3" ht="15.75" x14ac:dyDescent="0.25">
      <c r="B21" s="104" t="s">
        <v>50</v>
      </c>
      <c r="C21" s="109" t="s">
        <v>57</v>
      </c>
    </row>
    <row r="22" spans="2:3" ht="16.5" thickBot="1" x14ac:dyDescent="0.3">
      <c r="B22" s="106" t="s">
        <v>51</v>
      </c>
      <c r="C22" s="110" t="s">
        <v>56</v>
      </c>
    </row>
  </sheetData>
  <conditionalFormatting sqref="C13">
    <cfRule type="cellIs" dxfId="7" priority="4" operator="between">
      <formula>0</formula>
      <formula>3</formula>
    </cfRule>
    <cfRule type="expression" dxfId="6" priority="5">
      <formula>"&gt; 0 an &lt; 3.0"</formula>
    </cfRule>
  </conditionalFormatting>
  <conditionalFormatting sqref="C13:R13">
    <cfRule type="cellIs" dxfId="5" priority="1" operator="between">
      <formula>3.005</formula>
      <formula>5</formula>
    </cfRule>
    <cfRule type="cellIs" dxfId="4" priority="3" operator="between">
      <formula>0</formula>
      <formula>3</formula>
    </cfRule>
  </conditionalFormatting>
  <conditionalFormatting sqref="D13:R13">
    <cfRule type="cellIs" dxfId="3" priority="2" operator="between">
      <formula>3.005</formula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A5AF-5FEA-4113-B22A-04F6886CBEA3}">
  <dimension ref="A1:AJ22"/>
  <sheetViews>
    <sheetView topLeftCell="B1" workbookViewId="0">
      <selection activeCell="E22" sqref="E22"/>
    </sheetView>
  </sheetViews>
  <sheetFormatPr defaultRowHeight="15" x14ac:dyDescent="0.25"/>
  <cols>
    <col min="1" max="1" width="24.28515625" customWidth="1"/>
    <col min="2" max="2" width="37.7109375" customWidth="1"/>
  </cols>
  <sheetData>
    <row r="1" spans="1:36" ht="18.75" x14ac:dyDescent="0.3">
      <c r="A1" s="79" t="s">
        <v>24</v>
      </c>
      <c r="B1" s="80" t="s">
        <v>2</v>
      </c>
      <c r="C1" s="81">
        <v>1</v>
      </c>
      <c r="D1" s="81">
        <v>2</v>
      </c>
      <c r="E1" s="81">
        <v>3</v>
      </c>
      <c r="F1" s="81">
        <v>4</v>
      </c>
      <c r="G1" s="81">
        <v>5</v>
      </c>
      <c r="H1" s="81">
        <v>6</v>
      </c>
      <c r="I1" s="81">
        <v>7</v>
      </c>
      <c r="J1" s="81">
        <v>8</v>
      </c>
      <c r="K1" s="81">
        <v>9</v>
      </c>
      <c r="L1" s="81">
        <v>10</v>
      </c>
      <c r="M1" s="81">
        <v>11</v>
      </c>
      <c r="N1" s="81">
        <v>12</v>
      </c>
      <c r="O1" s="81">
        <v>13</v>
      </c>
      <c r="P1" s="81">
        <v>14</v>
      </c>
      <c r="Q1" s="81">
        <v>15</v>
      </c>
      <c r="R1" s="81">
        <v>16</v>
      </c>
      <c r="S1" s="91" t="s">
        <v>35</v>
      </c>
      <c r="T1" s="27" t="s">
        <v>34</v>
      </c>
      <c r="U1" s="87">
        <v>1</v>
      </c>
      <c r="V1" s="81">
        <v>2</v>
      </c>
      <c r="W1" s="81">
        <v>3</v>
      </c>
      <c r="X1" s="81">
        <v>4</v>
      </c>
      <c r="Y1" s="81">
        <v>5</v>
      </c>
      <c r="Z1" s="81">
        <v>6</v>
      </c>
      <c r="AA1" s="81">
        <v>7</v>
      </c>
      <c r="AB1" s="81">
        <v>8</v>
      </c>
      <c r="AC1" s="81">
        <v>9</v>
      </c>
      <c r="AD1" s="81">
        <v>10</v>
      </c>
      <c r="AE1" s="81">
        <v>11</v>
      </c>
      <c r="AF1" s="81">
        <v>12</v>
      </c>
      <c r="AG1" s="81">
        <v>13</v>
      </c>
      <c r="AH1" s="81">
        <v>14</v>
      </c>
      <c r="AI1" s="81">
        <v>15</v>
      </c>
      <c r="AJ1" s="81">
        <v>16</v>
      </c>
    </row>
    <row r="2" spans="1:36" ht="18.75" x14ac:dyDescent="0.3">
      <c r="A2" s="82"/>
      <c r="B2" s="39"/>
      <c r="C2" s="58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2"/>
      <c r="T2" s="25"/>
      <c r="U2" s="88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6.5" thickBot="1" x14ac:dyDescent="0.3">
      <c r="A3" s="83" t="s">
        <v>0</v>
      </c>
      <c r="B3" s="84" t="s">
        <v>1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92" t="s">
        <v>36</v>
      </c>
      <c r="T3" s="66" t="s">
        <v>36</v>
      </c>
      <c r="U3" s="8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5.75" x14ac:dyDescent="0.25">
      <c r="A4" s="78" t="s">
        <v>25</v>
      </c>
      <c r="B4" s="38" t="s">
        <v>33</v>
      </c>
      <c r="C4" s="2"/>
      <c r="D4" s="12"/>
      <c r="E4" s="12"/>
      <c r="F4" s="12"/>
      <c r="G4" s="12"/>
      <c r="H4" s="12">
        <v>15</v>
      </c>
      <c r="I4" s="12"/>
      <c r="J4" s="12"/>
      <c r="K4" s="12"/>
      <c r="L4" s="12">
        <v>2.5</v>
      </c>
      <c r="M4" s="12"/>
      <c r="N4" s="12"/>
      <c r="O4" s="12"/>
      <c r="P4" s="12">
        <v>62.5</v>
      </c>
      <c r="Q4" s="12"/>
      <c r="R4" s="12"/>
      <c r="S4" s="61">
        <v>1</v>
      </c>
      <c r="T4" s="32">
        <v>2</v>
      </c>
      <c r="U4" s="90">
        <f>C4*S4</f>
        <v>0</v>
      </c>
      <c r="V4" s="90">
        <f>D4*S4</f>
        <v>0</v>
      </c>
      <c r="W4" s="90">
        <f>E4*S4</f>
        <v>0</v>
      </c>
      <c r="X4" s="90">
        <f>F4*S4</f>
        <v>0</v>
      </c>
      <c r="Y4" s="90">
        <f>G4*S4</f>
        <v>0</v>
      </c>
      <c r="Z4" s="90">
        <f>H4*S4</f>
        <v>15</v>
      </c>
      <c r="AA4" s="90">
        <f>I4*S4</f>
        <v>0</v>
      </c>
      <c r="AB4" s="90">
        <f>J4*S4</f>
        <v>0</v>
      </c>
      <c r="AC4" s="90">
        <f>K4*S4</f>
        <v>0</v>
      </c>
      <c r="AD4" s="90">
        <f>L4*S4</f>
        <v>2.5</v>
      </c>
      <c r="AE4" s="90">
        <f>M4*S4</f>
        <v>0</v>
      </c>
      <c r="AF4" s="90">
        <f>N4*S4</f>
        <v>0</v>
      </c>
      <c r="AG4" s="90">
        <f>O4*S4</f>
        <v>0</v>
      </c>
      <c r="AH4" s="90">
        <f>P4*S4</f>
        <v>62.5</v>
      </c>
      <c r="AI4" s="90">
        <f>Q4*S4</f>
        <v>0</v>
      </c>
      <c r="AJ4" s="90">
        <f>R4*S4</f>
        <v>0</v>
      </c>
    </row>
    <row r="5" spans="1:36" ht="15.75" x14ac:dyDescent="0.25">
      <c r="A5" s="53" t="s">
        <v>26</v>
      </c>
      <c r="B5" s="30" t="s">
        <v>27</v>
      </c>
      <c r="C5" s="2"/>
      <c r="D5" s="12"/>
      <c r="E5" s="12"/>
      <c r="F5" s="12"/>
      <c r="G5" s="12">
        <v>2.5</v>
      </c>
      <c r="H5" s="12">
        <v>2.5</v>
      </c>
      <c r="I5" s="12"/>
      <c r="J5" s="12"/>
      <c r="K5" s="12"/>
      <c r="L5" s="12">
        <v>15</v>
      </c>
      <c r="M5" s="12"/>
      <c r="N5" s="12"/>
      <c r="O5" s="12"/>
      <c r="P5" s="12">
        <v>2.5</v>
      </c>
      <c r="Q5" s="12"/>
      <c r="R5" s="12"/>
      <c r="S5" s="59">
        <v>1</v>
      </c>
      <c r="T5" s="12">
        <v>4</v>
      </c>
      <c r="U5" s="90">
        <f t="shared" ref="U5:U7" si="0">C5*S5</f>
        <v>0</v>
      </c>
      <c r="V5" s="90">
        <f t="shared" ref="V5:V7" si="1">D5*S5</f>
        <v>0</v>
      </c>
      <c r="W5" s="90">
        <f t="shared" ref="W5:W7" si="2">E5*S5</f>
        <v>0</v>
      </c>
      <c r="X5" s="90">
        <f t="shared" ref="X5:X7" si="3">F5*S5</f>
        <v>0</v>
      </c>
      <c r="Y5" s="90">
        <f t="shared" ref="Y5:Y7" si="4">G5*S5</f>
        <v>2.5</v>
      </c>
      <c r="Z5" s="90">
        <f t="shared" ref="Z5:Z7" si="5">H5*S5</f>
        <v>2.5</v>
      </c>
      <c r="AA5" s="90">
        <f t="shared" ref="AA5:AA7" si="6">I5*S5</f>
        <v>0</v>
      </c>
      <c r="AB5" s="90">
        <f t="shared" ref="AB5:AB7" si="7">J5*S5</f>
        <v>0</v>
      </c>
      <c r="AC5" s="90">
        <f t="shared" ref="AC5:AC7" si="8">K5*S5</f>
        <v>0</v>
      </c>
      <c r="AD5" s="90">
        <f t="shared" ref="AD5:AD7" si="9">L5*S5</f>
        <v>15</v>
      </c>
      <c r="AE5" s="90">
        <f t="shared" ref="AE5:AE7" si="10">M5*S5</f>
        <v>0</v>
      </c>
      <c r="AF5" s="90">
        <f t="shared" ref="AF5:AF7" si="11">N5*S5</f>
        <v>0</v>
      </c>
      <c r="AG5" s="90">
        <f t="shared" ref="AG5:AG7" si="12">O5*S5</f>
        <v>0</v>
      </c>
      <c r="AH5" s="90">
        <f t="shared" ref="AH5:AH7" si="13">P5*S5</f>
        <v>2.5</v>
      </c>
      <c r="AI5" s="90">
        <f t="shared" ref="AI5:AI7" si="14">Q5*S5</f>
        <v>0</v>
      </c>
      <c r="AJ5" s="90">
        <f t="shared" ref="AJ5:AJ7" si="15">R5*S5</f>
        <v>0</v>
      </c>
    </row>
    <row r="6" spans="1:36" ht="15.75" x14ac:dyDescent="0.25">
      <c r="A6" s="3" t="s">
        <v>41</v>
      </c>
      <c r="B6" s="21" t="s">
        <v>42</v>
      </c>
      <c r="C6" s="2"/>
      <c r="D6" s="12"/>
      <c r="E6" s="12"/>
      <c r="F6" s="12">
        <v>2.5</v>
      </c>
      <c r="G6" s="12">
        <v>2.5</v>
      </c>
      <c r="H6" s="12"/>
      <c r="I6" s="12"/>
      <c r="J6" s="12"/>
      <c r="K6" s="12"/>
      <c r="L6" s="12"/>
      <c r="M6" s="12"/>
      <c r="N6" s="12">
        <v>15</v>
      </c>
      <c r="O6" s="12"/>
      <c r="P6" s="12"/>
      <c r="Q6" s="12"/>
      <c r="R6" s="12">
        <v>15</v>
      </c>
      <c r="S6" s="59">
        <v>5</v>
      </c>
      <c r="T6" s="12">
        <v>1</v>
      </c>
      <c r="U6" s="90">
        <f t="shared" si="0"/>
        <v>0</v>
      </c>
      <c r="V6" s="90">
        <f t="shared" si="1"/>
        <v>0</v>
      </c>
      <c r="W6" s="90">
        <f t="shared" si="2"/>
        <v>0</v>
      </c>
      <c r="X6" s="90">
        <f t="shared" si="3"/>
        <v>12.5</v>
      </c>
      <c r="Y6" s="90">
        <f t="shared" si="4"/>
        <v>12.5</v>
      </c>
      <c r="Z6" s="90">
        <f t="shared" si="5"/>
        <v>0</v>
      </c>
      <c r="AA6" s="90">
        <f t="shared" si="6"/>
        <v>0</v>
      </c>
      <c r="AB6" s="90">
        <f t="shared" si="7"/>
        <v>0</v>
      </c>
      <c r="AC6" s="90">
        <f t="shared" si="8"/>
        <v>0</v>
      </c>
      <c r="AD6" s="90">
        <f t="shared" si="9"/>
        <v>0</v>
      </c>
      <c r="AE6" s="90">
        <f t="shared" si="10"/>
        <v>0</v>
      </c>
      <c r="AF6" s="90">
        <f t="shared" si="11"/>
        <v>75</v>
      </c>
      <c r="AG6" s="90">
        <f t="shared" si="12"/>
        <v>0</v>
      </c>
      <c r="AH6" s="90">
        <f t="shared" si="13"/>
        <v>0</v>
      </c>
      <c r="AI6" s="90">
        <f t="shared" si="14"/>
        <v>0</v>
      </c>
      <c r="AJ6" s="90">
        <f t="shared" si="15"/>
        <v>75</v>
      </c>
    </row>
    <row r="7" spans="1:36" ht="16.5" thickBot="1" x14ac:dyDescent="0.3">
      <c r="A7" s="54" t="s">
        <v>43</v>
      </c>
      <c r="B7" s="30" t="s">
        <v>44</v>
      </c>
      <c r="C7" s="2"/>
      <c r="D7" s="12"/>
      <c r="E7" s="12"/>
      <c r="F7" s="12"/>
      <c r="G7" s="12">
        <v>2.5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9">
        <v>1</v>
      </c>
      <c r="T7" s="12">
        <v>1</v>
      </c>
      <c r="U7" s="90">
        <f t="shared" si="0"/>
        <v>0</v>
      </c>
      <c r="V7" s="90">
        <f t="shared" si="1"/>
        <v>0</v>
      </c>
      <c r="W7" s="90">
        <f t="shared" si="2"/>
        <v>0</v>
      </c>
      <c r="X7" s="90">
        <f t="shared" si="3"/>
        <v>0</v>
      </c>
      <c r="Y7" s="90">
        <f t="shared" si="4"/>
        <v>2.5</v>
      </c>
      <c r="Z7" s="90">
        <f t="shared" si="5"/>
        <v>0</v>
      </c>
      <c r="AA7" s="90">
        <f t="shared" si="6"/>
        <v>0</v>
      </c>
      <c r="AB7" s="90">
        <f t="shared" si="7"/>
        <v>0</v>
      </c>
      <c r="AC7" s="90">
        <f t="shared" si="8"/>
        <v>0</v>
      </c>
      <c r="AD7" s="90">
        <f t="shared" si="9"/>
        <v>0</v>
      </c>
      <c r="AE7" s="90">
        <f t="shared" si="10"/>
        <v>0</v>
      </c>
      <c r="AF7" s="90">
        <f t="shared" si="11"/>
        <v>0</v>
      </c>
      <c r="AG7" s="90">
        <f t="shared" si="12"/>
        <v>0</v>
      </c>
      <c r="AH7" s="90">
        <f t="shared" si="13"/>
        <v>0</v>
      </c>
      <c r="AI7" s="90">
        <f t="shared" si="14"/>
        <v>0</v>
      </c>
      <c r="AJ7" s="90">
        <f t="shared" si="15"/>
        <v>0</v>
      </c>
    </row>
    <row r="8" spans="1:36" ht="15.75" x14ac:dyDescent="0.25">
      <c r="A8" s="45"/>
      <c r="B8" s="69" t="s">
        <v>28</v>
      </c>
      <c r="C8" s="50">
        <f t="shared" ref="C8:R8" si="16">SUM(C4:C7)</f>
        <v>0</v>
      </c>
      <c r="D8" s="43">
        <f t="shared" si="16"/>
        <v>0</v>
      </c>
      <c r="E8" s="43">
        <f t="shared" si="16"/>
        <v>0</v>
      </c>
      <c r="F8" s="43">
        <f t="shared" si="16"/>
        <v>2.5</v>
      </c>
      <c r="G8" s="43">
        <f t="shared" si="16"/>
        <v>7.5</v>
      </c>
      <c r="H8" s="43">
        <f t="shared" si="16"/>
        <v>17.5</v>
      </c>
      <c r="I8" s="43">
        <f t="shared" si="16"/>
        <v>0</v>
      </c>
      <c r="J8" s="43">
        <f t="shared" si="16"/>
        <v>0</v>
      </c>
      <c r="K8" s="43">
        <f t="shared" si="16"/>
        <v>0</v>
      </c>
      <c r="L8" s="43">
        <f t="shared" si="16"/>
        <v>17.5</v>
      </c>
      <c r="M8" s="43">
        <f t="shared" si="16"/>
        <v>0</v>
      </c>
      <c r="N8" s="43">
        <f t="shared" si="16"/>
        <v>15</v>
      </c>
      <c r="O8" s="43">
        <f t="shared" si="16"/>
        <v>0</v>
      </c>
      <c r="P8" s="43">
        <f t="shared" si="16"/>
        <v>65</v>
      </c>
      <c r="Q8" s="43">
        <f t="shared" si="16"/>
        <v>0</v>
      </c>
      <c r="R8" s="43">
        <f t="shared" si="16"/>
        <v>15</v>
      </c>
      <c r="S8" s="40"/>
      <c r="T8" s="37"/>
      <c r="U8" s="37">
        <f t="shared" ref="U8:AJ8" si="17">SUM(U4:U7)</f>
        <v>0</v>
      </c>
      <c r="V8" s="37">
        <f t="shared" si="17"/>
        <v>0</v>
      </c>
      <c r="W8" s="37">
        <f t="shared" si="17"/>
        <v>0</v>
      </c>
      <c r="X8" s="37">
        <f t="shared" si="17"/>
        <v>12.5</v>
      </c>
      <c r="Y8" s="37">
        <f t="shared" si="17"/>
        <v>17.5</v>
      </c>
      <c r="Z8" s="37">
        <f t="shared" si="17"/>
        <v>17.5</v>
      </c>
      <c r="AA8" s="37">
        <f t="shared" si="17"/>
        <v>0</v>
      </c>
      <c r="AB8" s="37">
        <f t="shared" si="17"/>
        <v>0</v>
      </c>
      <c r="AC8" s="37">
        <f t="shared" si="17"/>
        <v>0</v>
      </c>
      <c r="AD8" s="37">
        <f t="shared" si="17"/>
        <v>17.5</v>
      </c>
      <c r="AE8" s="37">
        <f t="shared" si="17"/>
        <v>0</v>
      </c>
      <c r="AF8" s="37">
        <f t="shared" si="17"/>
        <v>75</v>
      </c>
      <c r="AG8" s="37">
        <f t="shared" si="17"/>
        <v>0</v>
      </c>
      <c r="AH8" s="37">
        <f t="shared" si="17"/>
        <v>65</v>
      </c>
      <c r="AI8" s="37">
        <f t="shared" si="17"/>
        <v>0</v>
      </c>
      <c r="AJ8" s="37">
        <f t="shared" si="17"/>
        <v>75</v>
      </c>
    </row>
    <row r="9" spans="1:36" ht="15.75" x14ac:dyDescent="0.25">
      <c r="A9" s="46"/>
      <c r="B9" s="70" t="s">
        <v>30</v>
      </c>
      <c r="C9" s="51">
        <f>100 - C8</f>
        <v>100</v>
      </c>
      <c r="D9" s="20">
        <f t="shared" ref="D9:R9" si="18">100 - D8</f>
        <v>100</v>
      </c>
      <c r="E9" s="20">
        <f t="shared" si="18"/>
        <v>100</v>
      </c>
      <c r="F9" s="20">
        <f t="shared" si="18"/>
        <v>97.5</v>
      </c>
      <c r="G9" s="20">
        <f t="shared" si="18"/>
        <v>92.5</v>
      </c>
      <c r="H9" s="20">
        <f t="shared" si="18"/>
        <v>82.5</v>
      </c>
      <c r="I9" s="20">
        <f t="shared" si="18"/>
        <v>100</v>
      </c>
      <c r="J9" s="20">
        <f t="shared" si="18"/>
        <v>100</v>
      </c>
      <c r="K9" s="20">
        <f t="shared" si="18"/>
        <v>100</v>
      </c>
      <c r="L9" s="20">
        <f t="shared" si="18"/>
        <v>82.5</v>
      </c>
      <c r="M9" s="20">
        <f t="shared" si="18"/>
        <v>100</v>
      </c>
      <c r="N9" s="20">
        <f t="shared" si="18"/>
        <v>85</v>
      </c>
      <c r="O9" s="20">
        <f t="shared" si="18"/>
        <v>100</v>
      </c>
      <c r="P9" s="20">
        <f t="shared" si="18"/>
        <v>35</v>
      </c>
      <c r="Q9" s="20">
        <f t="shared" si="18"/>
        <v>100</v>
      </c>
      <c r="R9" s="20">
        <f t="shared" si="18"/>
        <v>85</v>
      </c>
      <c r="S9" s="59"/>
      <c r="T9" s="12"/>
    </row>
    <row r="10" spans="1:36" ht="18.75" x14ac:dyDescent="0.3">
      <c r="A10" s="47" t="s">
        <v>24</v>
      </c>
      <c r="B10" s="71" t="s">
        <v>32</v>
      </c>
      <c r="C10" s="68">
        <f>AVERAGE(C8:R8)</f>
        <v>8.75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59"/>
      <c r="T10" s="12"/>
    </row>
    <row r="11" spans="1:36" ht="18.75" x14ac:dyDescent="0.3">
      <c r="A11" s="47" t="s">
        <v>23</v>
      </c>
      <c r="B11" s="71" t="s">
        <v>31</v>
      </c>
      <c r="C11" s="97">
        <f>AVERAGE(C9:R9)</f>
        <v>91.25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59"/>
      <c r="T11" s="12"/>
    </row>
    <row r="12" spans="1:36" ht="15.75" x14ac:dyDescent="0.25">
      <c r="A12" s="46"/>
      <c r="B12" s="71" t="s">
        <v>22</v>
      </c>
      <c r="C12" s="51">
        <f>F12</f>
        <v>5</v>
      </c>
      <c r="D12" s="51">
        <f>F12</f>
        <v>5</v>
      </c>
      <c r="E12" s="51">
        <f>F12</f>
        <v>5</v>
      </c>
      <c r="F12" s="51">
        <f>X8/F8</f>
        <v>5</v>
      </c>
      <c r="G12" s="68">
        <f t="shared" ref="G12:R12" si="19">Y8/G8</f>
        <v>2.3333333333333335</v>
      </c>
      <c r="H12" s="51">
        <f t="shared" si="19"/>
        <v>1</v>
      </c>
      <c r="I12" s="51">
        <f>H12</f>
        <v>1</v>
      </c>
      <c r="J12" s="51">
        <f>I12</f>
        <v>1</v>
      </c>
      <c r="K12" s="51">
        <f>L12</f>
        <v>1</v>
      </c>
      <c r="L12" s="51">
        <f t="shared" si="19"/>
        <v>1</v>
      </c>
      <c r="M12" s="51">
        <f>(L12+N12)/2</f>
        <v>3</v>
      </c>
      <c r="N12" s="51">
        <f t="shared" si="19"/>
        <v>5</v>
      </c>
      <c r="O12" s="51">
        <f>(N12+P12)/2</f>
        <v>3</v>
      </c>
      <c r="P12" s="51">
        <f t="shared" si="19"/>
        <v>1</v>
      </c>
      <c r="Q12" s="51">
        <f>(P12+R12)/2</f>
        <v>3</v>
      </c>
      <c r="R12" s="51">
        <f t="shared" si="19"/>
        <v>5</v>
      </c>
      <c r="S12" s="59"/>
      <c r="T12" s="12"/>
    </row>
    <row r="13" spans="1:36" ht="16.5" thickBot="1" x14ac:dyDescent="0.3">
      <c r="A13" s="52"/>
      <c r="B13" s="72" t="s">
        <v>12</v>
      </c>
      <c r="C13" s="93"/>
      <c r="D13" s="94"/>
      <c r="E13" s="94"/>
      <c r="F13" s="94"/>
      <c r="G13" s="94"/>
      <c r="H13" s="94"/>
      <c r="I13" s="94"/>
      <c r="J13" s="94"/>
      <c r="K13" s="94"/>
      <c r="L13" s="44"/>
      <c r="M13" s="94"/>
      <c r="N13" s="94"/>
      <c r="O13" s="94"/>
      <c r="P13" s="94"/>
      <c r="Q13" s="94"/>
      <c r="R13" s="94"/>
      <c r="S13" s="60"/>
      <c r="T13" s="35"/>
    </row>
    <row r="16" spans="1:36" ht="15.75" x14ac:dyDescent="0.25">
      <c r="B16" s="96" t="s">
        <v>48</v>
      </c>
    </row>
    <row r="17" spans="2:3" ht="15.75" thickBot="1" x14ac:dyDescent="0.3"/>
    <row r="18" spans="2:3" ht="18.75" x14ac:dyDescent="0.3">
      <c r="B18" s="98" t="s">
        <v>22</v>
      </c>
      <c r="C18" s="108"/>
    </row>
    <row r="19" spans="2:3" ht="15.75" thickBot="1" x14ac:dyDescent="0.3">
      <c r="B19" s="100"/>
      <c r="C19" s="101"/>
    </row>
    <row r="20" spans="2:3" ht="15.75" x14ac:dyDescent="0.25">
      <c r="B20" s="111" t="s">
        <v>49</v>
      </c>
      <c r="C20" s="112" t="s">
        <v>52</v>
      </c>
    </row>
    <row r="21" spans="2:3" ht="15.75" x14ac:dyDescent="0.25">
      <c r="B21" s="113" t="s">
        <v>50</v>
      </c>
      <c r="C21" s="114" t="s">
        <v>53</v>
      </c>
    </row>
    <row r="22" spans="2:3" ht="16.5" thickBot="1" x14ac:dyDescent="0.3">
      <c r="B22" s="115" t="s">
        <v>51</v>
      </c>
      <c r="C22" s="116" t="s">
        <v>54</v>
      </c>
    </row>
  </sheetData>
  <conditionalFormatting sqref="C12:R12">
    <cfRule type="cellIs" dxfId="2" priority="1" operator="greaterThan">
      <formula>4</formula>
    </cfRule>
    <cfRule type="cellIs" dxfId="1" priority="2" operator="between">
      <formula>3.01</formula>
      <formula>4</formula>
    </cfRule>
    <cfRule type="cellIs" dxfId="0" priority="3" operator="between">
      <formula>0</formula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ScrubShrubMngmtUnit</vt:lpstr>
      <vt:lpstr>UnitMoistureIndexes</vt:lpstr>
      <vt:lpstr>UnitWeedIndexes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2021-11-04T19:26:07Z</dcterms:created>
  <dcterms:modified xsi:type="dcterms:W3CDTF">2021-11-06T20:12:06Z</dcterms:modified>
</cp:coreProperties>
</file>